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58" firstSheet="2" activeTab="7"/>
  </bookViews>
  <sheets>
    <sheet name="BCJVAVU" sheetId="1" state="veryHidden" r:id="rId1"/>
    <sheet name="0000000" sheetId="2" state="veryHidden" r:id="rId2"/>
    <sheet name="一般公共预算收入" sheetId="3" r:id="rId3"/>
    <sheet name="一般公共预算支出" sheetId="4" r:id="rId4"/>
    <sheet name="功能明细" sheetId="5" r:id="rId5"/>
    <sheet name="经济明细" sheetId="6" r:id="rId6"/>
    <sheet name="基金收入" sheetId="7" r:id="rId7"/>
    <sheet name="基金支出" sheetId="8" r:id="rId8"/>
    <sheet name="基金支出明细" sheetId="9" r:id="rId9"/>
    <sheet name="社会保险基金收入" sheetId="10" r:id="rId10"/>
    <sheet name="社会保险基金支出" sheetId="11" r:id="rId11"/>
    <sheet name="国有资本经营预算收入 " sheetId="12" r:id="rId12"/>
    <sheet name="国有资本经营预算支出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Order1" hidden="1">255</definedName>
    <definedName name="_Order2" hidden="1">255</definedName>
    <definedName name="a">#REF!</definedName>
    <definedName name="aaaa" localSheetId="11">#REF!</definedName>
    <definedName name="aaaa" localSheetId="12">#REF!</definedName>
    <definedName name="aaaa" localSheetId="9">#REF!</definedName>
    <definedName name="aaaa" localSheetId="10">#REF!</definedName>
    <definedName name="aaaa">#REF!</definedName>
    <definedName name="bbb">#REF!</definedName>
    <definedName name="ccc" localSheetId="11">#REF!</definedName>
    <definedName name="ccc">#REF!</definedName>
    <definedName name="DATABASE" hidden="1">'[5]PKx'!$A$1:$AP$622</definedName>
    <definedName name="database2" localSheetId="11">#REF!</definedName>
    <definedName name="database2" localSheetId="12">#REF!</definedName>
    <definedName name="database2" localSheetId="9">#REF!</definedName>
    <definedName name="database2" localSheetId="10">#REF!</definedName>
    <definedName name="database2">#REF!</definedName>
    <definedName name="database3">#REF!</definedName>
    <definedName name="fg">#REF!</definedName>
    <definedName name="gxxe2003">'[11]P1012001'!$A$6:$E$117</definedName>
    <definedName name="gxxe20032">'[10]P1012001'!$A$6:$E$117</definedName>
    <definedName name="hhhh" localSheetId="11">#REF!</definedName>
    <definedName name="hhhh" localSheetId="12">#REF!</definedName>
    <definedName name="hhhh" localSheetId="9">#REF!</definedName>
    <definedName name="hhhh" localSheetId="10">#REF!</definedName>
    <definedName name="hhhh">#REF!</definedName>
    <definedName name="kkkk">#REF!</definedName>
    <definedName name="_xlnm.Print_Area" localSheetId="11">'国有资本经营预算收入 '!$A$1:$F$15</definedName>
    <definedName name="_xlnm.Print_Area" localSheetId="12">'国有资本经营预算支出'!$A$1:$F$17</definedName>
    <definedName name="_xlnm.Print_Area" localSheetId="6">'基金收入'!$A$1:$H$18</definedName>
    <definedName name="_xlnm.Print_Area" localSheetId="7">'基金支出'!$A$1:$H$20</definedName>
    <definedName name="_xlnm.Print_Area" localSheetId="9">'社会保险基金收入'!$A$1:$G$37</definedName>
    <definedName name="_xlnm.Print_Area" localSheetId="10">'社会保险基金支出'!$A$1:$G$24</definedName>
    <definedName name="_xlnm.Print_Area" localSheetId="2">'一般公共预算收入'!$A$1:$H$32</definedName>
    <definedName name="_xlnm.Print_Area" localSheetId="3">'一般公共预算支出'!$A$1:$X$36</definedName>
    <definedName name="Print_Area_MI" localSheetId="11">#REF!</definedName>
    <definedName name="Print_Area_MI" localSheetId="12">#REF!</definedName>
    <definedName name="Print_Area_MI" localSheetId="9">#REF!</definedName>
    <definedName name="Print_Area_MI" localSheetId="10">#REF!</definedName>
    <definedName name="Print_Area_MI">#REF!</definedName>
    <definedName name="_xlnm.Print_Titles" localSheetId="11">'国有资本经营预算收入 '!$1:$4</definedName>
    <definedName name="_xlnm.Print_Titles" localSheetId="12">'国有资本经营预算支出'!$1:$4</definedName>
    <definedName name="_xlnm.Print_Titles" localSheetId="6">'基金收入'!$1:$4</definedName>
    <definedName name="_xlnm.Print_Titles" localSheetId="7">'基金支出'!$1:$4</definedName>
    <definedName name="_xlnm.Print_Titles" localSheetId="8">'基金支出明细'!$1:$3</definedName>
    <definedName name="_xlnm.Print_Titles" localSheetId="9">'社会保险基金收入'!$1:$4</definedName>
    <definedName name="_xlnm.Print_Titles" localSheetId="10">'社会保险基金支出'!$1:$4</definedName>
    <definedName name="_xlnm.Print_Titles" localSheetId="2">'一般公共预算收入'!$1:$4</definedName>
    <definedName name="_xlnm.Print_Titles" localSheetId="3">'一般公共预算支出'!$1:$4</definedName>
    <definedName name="zhe">#REF!</definedName>
    <definedName name="啊" localSheetId="11">#REF!</definedName>
    <definedName name="啊" localSheetId="12">#REF!</definedName>
    <definedName name="啊" localSheetId="9">#REF!</definedName>
    <definedName name="啊" localSheetId="10">#REF!</definedName>
    <definedName name="啊">#REF!</definedName>
    <definedName name="大多数" localSheetId="9">'[15]'!$A$15</definedName>
    <definedName name="大多数" localSheetId="10">'[15]'!$A$15</definedName>
    <definedName name="大多数">'[15]XL4Poppy'!$A$15</definedName>
    <definedName name="大范甘迪环保环保">#REF!</definedName>
    <definedName name="大调动">#REF!</definedName>
    <definedName name="鹅eee" localSheetId="11">#REF!</definedName>
    <definedName name="鹅eee" localSheetId="12">#REF!</definedName>
    <definedName name="鹅eee" localSheetId="9">#REF!</definedName>
    <definedName name="鹅eee" localSheetId="10">#REF!</definedName>
    <definedName name="鹅eee">#REF!</definedName>
    <definedName name="饿" localSheetId="11">#REF!</definedName>
    <definedName name="饿" localSheetId="12">#REF!</definedName>
    <definedName name="饿" localSheetId="9">#REF!</definedName>
    <definedName name="饿" localSheetId="10">#REF!</definedName>
    <definedName name="饿">#REF!</definedName>
    <definedName name="而二哥">#REF!</definedName>
    <definedName name="飞过海" localSheetId="9">'[19]'!$C$4</definedName>
    <definedName name="飞过海" localSheetId="10">'[19]'!$C$4</definedName>
    <definedName name="飞过海">'[19]XL4Poppy'!$C$4</definedName>
    <definedName name="规划公布日报道">#REF!</definedName>
    <definedName name="呵呵" localSheetId="11">#REF!</definedName>
    <definedName name="呵呵">#REF!</definedName>
    <definedName name="汇率">#REF!</definedName>
    <definedName name="胶" localSheetId="11">#REF!</definedName>
    <definedName name="胶" localSheetId="12">#REF!</definedName>
    <definedName name="胶" localSheetId="9">#REF!</definedName>
    <definedName name="胶" localSheetId="10">#REF!</definedName>
    <definedName name="胶">#REF!</definedName>
    <definedName name="结构">#REF!</definedName>
    <definedName name="经7" localSheetId="11">#REF!</definedName>
    <definedName name="经7" localSheetId="12">#REF!</definedName>
    <definedName name="经7" localSheetId="9">#REF!</definedName>
    <definedName name="经7" localSheetId="10">#REF!</definedName>
    <definedName name="经7">#REF!</definedName>
    <definedName name="经7退回">#REF!</definedName>
    <definedName name="经二7" localSheetId="11">#REF!</definedName>
    <definedName name="经二7" localSheetId="12">#REF!</definedName>
    <definedName name="经二7" localSheetId="9">#REF!</definedName>
    <definedName name="经二7" localSheetId="10">#REF!</definedName>
    <definedName name="经二7">#REF!</definedName>
    <definedName name="经二8" localSheetId="11">#REF!</definedName>
    <definedName name="经二8" localSheetId="12">#REF!</definedName>
    <definedName name="经二8" localSheetId="9">#REF!</definedName>
    <definedName name="经二8" localSheetId="10">#REF!</definedName>
    <definedName name="经二8">#REF!</definedName>
    <definedName name="经一7" localSheetId="11">#REF!</definedName>
    <definedName name="经一7" localSheetId="12">#REF!</definedName>
    <definedName name="经一7" localSheetId="9">#REF!</definedName>
    <definedName name="经一7" localSheetId="10">#REF!</definedName>
    <definedName name="经一7">#REF!</definedName>
    <definedName name="全额差额比例" localSheetId="11">'[26]C01-1'!#REF!</definedName>
    <definedName name="全额差额比例">'[26]C01-1'!#REF!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11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 localSheetId="11">#REF!</definedName>
    <definedName name="脱钩">#REF!</definedName>
    <definedName name="位次d" localSheetId="11">'[28]四月份月报'!#REF!</definedName>
    <definedName name="位次d">'[28]四月份月报'!#REF!</definedName>
    <definedName name="先征后返徐2">#REF!</definedName>
    <definedName name="预备费分项目">#REF!</definedName>
    <definedName name="转移支付" localSheetId="11">#REF!</definedName>
    <definedName name="转移支付">#REF!</definedName>
    <definedName name="综合">#REF!</definedName>
    <definedName name="综核">#REF!</definedName>
    <definedName name="전" localSheetId="11">#REF!</definedName>
    <definedName name="전" localSheetId="12">#REF!</definedName>
    <definedName name="전" localSheetId="9">#REF!</definedName>
    <definedName name="전" localSheetId="10">#REF!</definedName>
    <definedName name="전">#REF!</definedName>
    <definedName name="주택사업본부" localSheetId="11">#REF!</definedName>
    <definedName name="주택사업본부" localSheetId="12">#REF!</definedName>
    <definedName name="주택사업본부" localSheetId="9">#REF!</definedName>
    <definedName name="주택사업본부" localSheetId="10">#REF!</definedName>
    <definedName name="주택사업본부">#REF!</definedName>
    <definedName name="철구사업본부" localSheetId="11">#REF!</definedName>
    <definedName name="철구사업본부" localSheetId="12">#REF!</definedName>
    <definedName name="철구사업본부" localSheetId="9">#REF!</definedName>
    <definedName name="철구사업본부" localSheetId="10">#REF!</definedName>
    <definedName name="철구사업본부">#REF!</definedName>
    <definedName name="_xlnm.Print_Titles" localSheetId="4">'功能明细'!$1:$3</definedName>
    <definedName name="_xlnm._FilterDatabase" localSheetId="4" hidden="1">'功能明细'!$A$4:$D$522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N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全市增幅未按分科目可比口径计算，未调减相应预算。</t>
        </r>
      </text>
    </comment>
    <comment ref="N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上年执行楞减6000万</t>
        </r>
      </text>
    </comment>
    <comment ref="N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10年剔除集中10%的3000，09年剔除融资担保体系25000</t>
        </r>
      </text>
    </comment>
  </commentList>
</comments>
</file>

<file path=xl/sharedStrings.xml><?xml version="1.0" encoding="utf-8"?>
<sst xmlns="http://schemas.openxmlformats.org/spreadsheetml/2006/main" count="986" uniqueCount="706">
  <si>
    <t>大寺镇2019年一般公共收入预算执行情况和2020年收入预算表</t>
  </si>
  <si>
    <t>单位：万元</t>
  </si>
  <si>
    <t>项           目</t>
  </si>
  <si>
    <t>2019年</t>
  </si>
  <si>
    <t>2020年</t>
  </si>
  <si>
    <t>预   算</t>
  </si>
  <si>
    <t>调整预算</t>
  </si>
  <si>
    <t>预算执行</t>
  </si>
  <si>
    <t>执行为调
整预算％</t>
  </si>
  <si>
    <t>执行为2018
年决算％</t>
  </si>
  <si>
    <t>预算为2019
年执行％</t>
  </si>
  <si>
    <t>一 般 公 共 预 算 收 入 合 计</t>
  </si>
  <si>
    <t>一、税收收入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</si>
  <si>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</si>
  <si>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</si>
  <si>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</si>
  <si>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</si>
  <si>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</si>
  <si>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</si>
  <si>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</si>
  <si>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</si>
  <si>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</si>
  <si>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</si>
  <si>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</si>
  <si>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</si>
  <si>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</si>
  <si>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</si>
  <si>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</si>
  <si>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</si>
  <si>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</si>
  <si>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</si>
  <si>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加：上级税收返还收入</t>
  </si>
  <si>
    <t xml:space="preserve">    上级转移支付收入</t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</si>
  <si>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</si>
  <si>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债券转贷收入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</si>
  <si>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调入预算稳定调节基金</t>
    </r>
  </si>
  <si>
    <r>
      <t xml:space="preserve">    </t>
    </r>
    <r>
      <rPr>
        <sz val="12"/>
        <rFont val="宋体"/>
        <family val="0"/>
      </rPr>
      <t>调入资金等</t>
    </r>
  </si>
  <si>
    <t>一 般 公 共 预 算 收 入 总 计</t>
  </si>
  <si>
    <t>大寺镇2019年一般公共支出预算执行情况和2020年支出预算表</t>
  </si>
  <si>
    <t>执行为调整预算％</t>
  </si>
  <si>
    <t>执行为2018年决算％</t>
  </si>
  <si>
    <t>2009年同期数</t>
  </si>
  <si>
    <t>一 般 公 共 预 算 支 出 合 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</si>
  <si>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</si>
  <si>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</si>
  <si>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</si>
  <si>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</si>
  <si>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</si>
  <si>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</si>
  <si>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</si>
  <si>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</si>
  <si>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</si>
  <si>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</si>
  <si>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</si>
  <si>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</si>
  <si>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</si>
  <si>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</si>
  <si>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</si>
  <si>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</si>
  <si>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</si>
  <si>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</si>
  <si>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</si>
  <si>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</si>
  <si>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</si>
  <si>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</si>
  <si>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</si>
  <si>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预备费</t>
  </si>
  <si>
    <t>减：一般公共预算支出</t>
  </si>
  <si>
    <t xml:space="preserve">    上解上级支出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</si>
  <si>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一般债务还本支出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</si>
  <si>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安排预算稳定调节基金</t>
    </r>
  </si>
  <si>
    <t>一 般 公 共 预 算 结 余</t>
  </si>
  <si>
    <t>结转项目资金</t>
  </si>
  <si>
    <t>大寺镇2019年一般公共支出预算执行情况和2020年支出预算功能分类明细表</t>
  </si>
  <si>
    <t>科目</t>
  </si>
  <si>
    <t>2019年预算执行</t>
  </si>
  <si>
    <t>2020年预算</t>
  </si>
  <si>
    <t>预算数为执行数%</t>
  </si>
  <si>
    <t>合计</t>
  </si>
  <si>
    <t>　　人大事务</t>
  </si>
  <si>
    <t>　　　　行政运行</t>
  </si>
  <si>
    <t>　　　　一般行政管理事务（人大事务）</t>
  </si>
  <si>
    <t>　　　　人大会议</t>
  </si>
  <si>
    <t>　　　　代表工作</t>
  </si>
  <si>
    <t>　　政协事务</t>
  </si>
  <si>
    <t>　　　　一般行政管理事务</t>
  </si>
  <si>
    <t>　　　　政协会议</t>
  </si>
  <si>
    <t>　　　　参政议政（政协事务）</t>
  </si>
  <si>
    <t>　　政府办公厅（室）及相关机构事务</t>
  </si>
  <si>
    <t>　　　　专项业务活动</t>
  </si>
  <si>
    <t>　　　　法制建设</t>
  </si>
  <si>
    <t>　　　　信访事务</t>
  </si>
  <si>
    <t>　　　　事业运行</t>
  </si>
  <si>
    <t>　　　　其他政府办公厅（室）及相关机构事务支出</t>
  </si>
  <si>
    <t>　　发展与改革事务</t>
  </si>
  <si>
    <t>　　　　其他发展与改革事务支出</t>
  </si>
  <si>
    <t>　　统计信息事务</t>
  </si>
  <si>
    <t>　　　　专项统计业务</t>
  </si>
  <si>
    <t>　　　　专项普查活动</t>
  </si>
  <si>
    <t xml:space="preserve">        统计抽样调查</t>
  </si>
  <si>
    <t>　　财政事务</t>
  </si>
  <si>
    <t>　　　　一般行政管理事务（财政事务）</t>
  </si>
  <si>
    <t>　　　　财政监察</t>
  </si>
  <si>
    <t>　　　　信息化建设</t>
  </si>
  <si>
    <t>　　　　其他财政事务支出</t>
  </si>
  <si>
    <t>　　税收事务</t>
  </si>
  <si>
    <t>　　审计事务</t>
  </si>
  <si>
    <t>　　　　审计业务</t>
  </si>
  <si>
    <t>　　人力资源事务</t>
  </si>
  <si>
    <t>　　　　军队转业干部安置</t>
  </si>
  <si>
    <t>　　　　引进人才费用</t>
  </si>
  <si>
    <t>　　　　公务员考核</t>
  </si>
  <si>
    <t>　　　　公务员招考</t>
  </si>
  <si>
    <t>　　　　其他人力资源事务支出</t>
  </si>
  <si>
    <t>　　纪检监察事务</t>
  </si>
  <si>
    <t>　　　　派驻派出机构</t>
  </si>
  <si>
    <t xml:space="preserve">        其他纪检监察事务支出</t>
  </si>
  <si>
    <t>　　商贸事务</t>
  </si>
  <si>
    <t>　　　　招商引资</t>
  </si>
  <si>
    <t xml:space="preserve">          知识产权事务</t>
  </si>
  <si>
    <t xml:space="preserve">                   专利试点和产业化推进</t>
  </si>
  <si>
    <t>　　工商行政管理事务</t>
  </si>
  <si>
    <t>　　　　工商行政管理专项</t>
  </si>
  <si>
    <t>　　档案事务</t>
  </si>
  <si>
    <t>　　　　其他档案事务支出</t>
  </si>
  <si>
    <t>　　民主党派及工商联事务</t>
  </si>
  <si>
    <t>　　　　一般行政管理事务（民主党派及工商联事务）</t>
  </si>
  <si>
    <t>　　　　其他民主党派及工商联事务支出</t>
  </si>
  <si>
    <t>　　群众团体事务</t>
  </si>
  <si>
    <t>　　　　其他群众团体事务支出</t>
  </si>
  <si>
    <t>　　党委办公厅（室）及相关机构事务</t>
  </si>
  <si>
    <t>　　　　专项业务（党委办公厅（室）及相关机构事务）</t>
  </si>
  <si>
    <t>　　　　其他党委办公厅（室）及相关机构事务支出</t>
  </si>
  <si>
    <t>　　组织事务</t>
  </si>
  <si>
    <t>　　　　一般行政管理事务（组织事务）</t>
  </si>
  <si>
    <t>　　　　其他组织事务支出</t>
  </si>
  <si>
    <t>　　宣传事务</t>
  </si>
  <si>
    <t>　　　　一般行政管理事务（宣传事务）</t>
  </si>
  <si>
    <t>　　　　其他宣传事务支出</t>
  </si>
  <si>
    <t>　　统战事务</t>
  </si>
  <si>
    <t>　　　　一般行政管理事务（统战事务）</t>
  </si>
  <si>
    <t>　　　　其他统战事务支出</t>
  </si>
  <si>
    <t>　　其他共产党事务支出</t>
  </si>
  <si>
    <t>　　　　其他共产党事务支出（其他共产党事务支出）</t>
  </si>
  <si>
    <t xml:space="preserve">    市场监督管理事务</t>
  </si>
  <si>
    <t xml:space="preserve">        其他市场监督管理事务</t>
  </si>
  <si>
    <t>　　其他一般公共服务支出</t>
  </si>
  <si>
    <t>　　　　其他一般公共服务支出</t>
  </si>
  <si>
    <t>　　武装警察</t>
  </si>
  <si>
    <t>　　　　内卫</t>
  </si>
  <si>
    <t>　　　　消防</t>
  </si>
  <si>
    <t>　　　　其他武装警察支出</t>
  </si>
  <si>
    <t>　　公安</t>
  </si>
  <si>
    <t>　　　　治安管理</t>
  </si>
  <si>
    <t>　　　　国内安全保卫</t>
  </si>
  <si>
    <t>　　　　刑事侦查</t>
  </si>
  <si>
    <t>　　　　经济犯罪侦查</t>
  </si>
  <si>
    <t>　　　　禁毒管理</t>
  </si>
  <si>
    <t>　　　　道路交通管理</t>
  </si>
  <si>
    <t>　　　　网络侦控管理</t>
  </si>
  <si>
    <t>　　　　反恐怖</t>
  </si>
  <si>
    <t>　　　　居民身份证管理</t>
  </si>
  <si>
    <t>　　　　拘押收教场所管理</t>
  </si>
  <si>
    <t>　　　　警犬繁育及训养</t>
  </si>
  <si>
    <t>　　国家安全</t>
  </si>
  <si>
    <t>　　检察</t>
  </si>
  <si>
    <t>　　　　行政运行（检察）</t>
  </si>
  <si>
    <t>　　　　查办和预防职务犯罪</t>
  </si>
  <si>
    <t>　　法院</t>
  </si>
  <si>
    <t>　　　　行政运行（法院）</t>
  </si>
  <si>
    <t>　　　　案件执行</t>
  </si>
  <si>
    <t>　　司法</t>
  </si>
  <si>
    <t>　　　　基层司法业务</t>
  </si>
  <si>
    <t>　　　　普法宣传</t>
  </si>
  <si>
    <t>　　　　律师公证管理</t>
  </si>
  <si>
    <t>　　　　法律援助</t>
  </si>
  <si>
    <t>　　　　社区矫正</t>
  </si>
  <si>
    <t>　　其他公共安全支出</t>
  </si>
  <si>
    <t>　　　　其他公共安全支出</t>
  </si>
  <si>
    <t>　　教育管理事务</t>
  </si>
  <si>
    <t>　　　　其他教育管理事务支出</t>
  </si>
  <si>
    <t>　　普通教育</t>
  </si>
  <si>
    <t>　　　　学前教育</t>
  </si>
  <si>
    <t>　　　　小学教育</t>
  </si>
  <si>
    <t>　　　　初中教育</t>
  </si>
  <si>
    <t>　　　　高中教育</t>
  </si>
  <si>
    <t>　　　　其他普通教育支出</t>
  </si>
  <si>
    <t>　　职业教育</t>
  </si>
  <si>
    <t>　　　　中专教育</t>
  </si>
  <si>
    <t>　　成人教育</t>
  </si>
  <si>
    <t>　　　　成人中等教育</t>
  </si>
  <si>
    <t>　　　　成人广播电视教育</t>
  </si>
  <si>
    <t>　　　　其他成人教育支出</t>
  </si>
  <si>
    <t>　　广播电视教育</t>
  </si>
  <si>
    <t>　　　　其他广播电视教育支出</t>
  </si>
  <si>
    <t>　　特殊教育</t>
  </si>
  <si>
    <t>　　　　特殊学校教育</t>
  </si>
  <si>
    <t>　　进修及培训</t>
  </si>
  <si>
    <t>　　　　教师进修</t>
  </si>
  <si>
    <t>　　　　干部教育</t>
  </si>
  <si>
    <t>　　　　培训支出</t>
  </si>
  <si>
    <t>　　教育费附加安排的支出</t>
  </si>
  <si>
    <t>　　　　农村中小学校舍建设（教育费附加安排的支出）</t>
  </si>
  <si>
    <t>　　　　城市中小学校舍建设</t>
  </si>
  <si>
    <t>　　　　城市中小学教学设施</t>
  </si>
  <si>
    <t>　　　　其他教育费附加安排的支出</t>
  </si>
  <si>
    <t>　　其他教育支出</t>
  </si>
  <si>
    <t>　　　　其他教育支出</t>
  </si>
  <si>
    <t>　　科学技术管理事务</t>
  </si>
  <si>
    <t>　　　　其他科学技术管理事务支出</t>
  </si>
  <si>
    <t>　　基础研究</t>
  </si>
  <si>
    <t>　　　　专项基础科研</t>
  </si>
  <si>
    <t xml:space="preserve">        应用研究</t>
  </si>
  <si>
    <t xml:space="preserve">                     高科技研究</t>
  </si>
  <si>
    <t>　　技术研究与开发</t>
  </si>
  <si>
    <t>　　　　应用技术研究与开发</t>
  </si>
  <si>
    <t>　　　　产业技术研究与开发</t>
  </si>
  <si>
    <t>　　　　科技成果转化与扩散</t>
  </si>
  <si>
    <t xml:space="preserve">          科技条件与服务</t>
  </si>
  <si>
    <t xml:space="preserve">                    科技条件专项</t>
  </si>
  <si>
    <t>　　科学技术普及</t>
  </si>
  <si>
    <t>　　　　科普活动</t>
  </si>
  <si>
    <t>　　　　其他科学技术普及支出</t>
  </si>
  <si>
    <t xml:space="preserve">   科技交流与合作</t>
  </si>
  <si>
    <t xml:space="preserve">       其他科技交流与合作支出</t>
  </si>
  <si>
    <t xml:space="preserve">   科技重大项目</t>
  </si>
  <si>
    <t xml:space="preserve">       科技重大专项</t>
  </si>
  <si>
    <t>　　其他科学技术支出</t>
  </si>
  <si>
    <t>　　　　科技奖励</t>
  </si>
  <si>
    <t>　　　　其他科学技术支出</t>
  </si>
  <si>
    <t>文化体育与传媒支出</t>
  </si>
  <si>
    <t>　　文化</t>
  </si>
  <si>
    <t>　　　　图书馆</t>
  </si>
  <si>
    <t>　　　　群众文化</t>
  </si>
  <si>
    <t>　　　　文化交流与合作</t>
  </si>
  <si>
    <t>　　　　文化创作与保护</t>
  </si>
  <si>
    <t>　　　　文化市场管理</t>
  </si>
  <si>
    <t>　　　　其他文化支出</t>
  </si>
  <si>
    <t>　　文物</t>
  </si>
  <si>
    <t>　　　　文物保护</t>
  </si>
  <si>
    <t>　　　　博物馆</t>
  </si>
  <si>
    <t>　　体育</t>
  </si>
  <si>
    <t>　　　　体育竞赛</t>
  </si>
  <si>
    <t>　　　　体育场馆</t>
  </si>
  <si>
    <t xml:space="preserve">        群众体育</t>
  </si>
  <si>
    <t>　　新闻出版广播影视</t>
  </si>
  <si>
    <t>　　　　电视</t>
  </si>
  <si>
    <t>　　　　其他新闻出版广播影视支出</t>
  </si>
  <si>
    <t>　　其他文化体育与传媒支出</t>
  </si>
  <si>
    <t>　　　　文化产业发展专项支出</t>
  </si>
  <si>
    <t>　　人力资源和社会保障管理事务</t>
  </si>
  <si>
    <t>　　　　劳动保障监察</t>
  </si>
  <si>
    <t>　　　　就业管理事务</t>
  </si>
  <si>
    <t>　　　　社会保险经办机构</t>
  </si>
  <si>
    <t>　　　　公共就业服务和职业技能鉴定机构</t>
  </si>
  <si>
    <t>　　　　劳动人事争议调解仲裁</t>
  </si>
  <si>
    <t>　　　　其他人力资源和社会保障管理事务支出</t>
  </si>
  <si>
    <t>　　民政管理事务</t>
  </si>
  <si>
    <t>　　　　老龄事务</t>
  </si>
  <si>
    <t>　　　　基层政权和社区建设</t>
  </si>
  <si>
    <t xml:space="preserve">        其他民政管理事务支出</t>
  </si>
  <si>
    <t>　　行政事业单位离退休</t>
  </si>
  <si>
    <t>　　　　未归口管理的行政单位离退休</t>
  </si>
  <si>
    <t>　　　　未归口管理的事业单位离退休</t>
  </si>
  <si>
    <t>　　　　机关事业单位基本养老保险缴费支出</t>
  </si>
  <si>
    <t>　　　　机关事业单位职业年金缴费支出</t>
  </si>
  <si>
    <t>　　　　对机关事业单位基本养老保险基金的补助</t>
  </si>
  <si>
    <t>　　就业补助</t>
  </si>
  <si>
    <t>　　　　就业创业服务补贴</t>
  </si>
  <si>
    <t>　　　　公益性岗位补贴</t>
  </si>
  <si>
    <t>　　　　就业见习补贴</t>
  </si>
  <si>
    <t>　　　　其他就业补助支出</t>
  </si>
  <si>
    <t>　　抚恤</t>
  </si>
  <si>
    <t>　　　　死亡抚恤</t>
  </si>
  <si>
    <t xml:space="preserve">        伤残抚恤</t>
  </si>
  <si>
    <t>　　　　优抚事业单位支出</t>
  </si>
  <si>
    <t>　　　　义务兵优待</t>
  </si>
  <si>
    <t>　　　　农村籍退役士兵老年生活补助</t>
  </si>
  <si>
    <t xml:space="preserve">        其他优抚支出</t>
  </si>
  <si>
    <t>　　退役军人管理事物</t>
  </si>
  <si>
    <t>　　　　退役士兵安置</t>
  </si>
  <si>
    <t>　　　　拥军优属</t>
  </si>
  <si>
    <t>　　　　军队移交政府的离退休人员安置</t>
  </si>
  <si>
    <t>　　　　军队移交政府离退休干部管理机构</t>
  </si>
  <si>
    <t xml:space="preserve">        事业运行</t>
  </si>
  <si>
    <t>　　社会福利</t>
  </si>
  <si>
    <t>　　　　老年福利</t>
  </si>
  <si>
    <t>　　　　殡葬</t>
  </si>
  <si>
    <t>　　　　社会福利事业单位</t>
  </si>
  <si>
    <t>　　残疾人事业</t>
  </si>
  <si>
    <t>　　　　残疾人康复</t>
  </si>
  <si>
    <t>　　　　残疾人就业和扶贫</t>
  </si>
  <si>
    <t>　　　　残疾人体育</t>
  </si>
  <si>
    <t>　　　　其他残疾人事业支出</t>
  </si>
  <si>
    <t xml:space="preserve">    自然灾害生活救助</t>
  </si>
  <si>
    <t xml:space="preserve">        其他自然灾害生活救助支出</t>
  </si>
  <si>
    <t>　　最低生活保障</t>
  </si>
  <si>
    <t>　　　　城市最低生活保障金支出</t>
  </si>
  <si>
    <t xml:space="preserve">        农村最低生活保障金支出</t>
  </si>
  <si>
    <t>　　临时救助</t>
  </si>
  <si>
    <t>　　　  临时救助支出</t>
  </si>
  <si>
    <t>　　　　流浪乞讨人员救助支出</t>
  </si>
  <si>
    <t xml:space="preserve">    特困人员救助供养</t>
  </si>
  <si>
    <t xml:space="preserve">        城市特困人员救助供养支出</t>
  </si>
  <si>
    <t xml:space="preserve">        农村特困人员救助供养支出</t>
  </si>
  <si>
    <t>　其他生活救助</t>
  </si>
  <si>
    <t xml:space="preserve">      其他城市生活救助</t>
  </si>
  <si>
    <t>　　　其他农村生活救助</t>
  </si>
  <si>
    <t>　　财政对基本养老保险基金的补助</t>
  </si>
  <si>
    <t>　　　　财政对城乡居民基本养老保险基金的补助</t>
  </si>
  <si>
    <t>　　其他社会保障和就业支出</t>
  </si>
  <si>
    <t>　　　　其他社会保障和就业支出</t>
  </si>
  <si>
    <t>　  卫生健康管理事务</t>
  </si>
  <si>
    <t>　　　　机关服务</t>
  </si>
  <si>
    <t>　　　　其他卫生健康管理事务支出</t>
  </si>
  <si>
    <t>　　公立医院</t>
  </si>
  <si>
    <t>　　　　综合医院</t>
  </si>
  <si>
    <t>　　　　中医（民族）医院</t>
  </si>
  <si>
    <t>　　基层医疗卫生机构</t>
  </si>
  <si>
    <t>　　　　城市社区卫生机构</t>
  </si>
  <si>
    <t>　　　　其他基层医疗卫生机构支出</t>
  </si>
  <si>
    <t>　　公共卫生</t>
  </si>
  <si>
    <t>　　　　疾病预防控制机构</t>
  </si>
  <si>
    <t>　　　　卫生监督机构</t>
  </si>
  <si>
    <t>　　　　妇幼保健机构</t>
  </si>
  <si>
    <t>　　　　基本公共卫生服务</t>
  </si>
  <si>
    <t>　　　　其他公共卫生支出</t>
  </si>
  <si>
    <t>　　中医药</t>
  </si>
  <si>
    <t>　　　中医（民族医）要专项</t>
  </si>
  <si>
    <t>　　计划生育事务</t>
  </si>
  <si>
    <t>　　　　计划生育机构</t>
  </si>
  <si>
    <t>　　　　计划生育服务</t>
  </si>
  <si>
    <t>　　　　其他计划生育事务支出</t>
  </si>
  <si>
    <t>　　食品和药品监督管理事务</t>
  </si>
  <si>
    <t>　　　　其他食品和药品监督管理事务支出</t>
  </si>
  <si>
    <t>　　行政事业单位医疗</t>
  </si>
  <si>
    <t>　　　　行政单位医疗</t>
  </si>
  <si>
    <t>　　　　事业单位医疗</t>
  </si>
  <si>
    <t>　　　　公务员医疗补助</t>
  </si>
  <si>
    <t>　　　　其他行政事业单位医疗支出</t>
  </si>
  <si>
    <t>　　财政对基本医疗保险基金的补助</t>
  </si>
  <si>
    <t>　　　　财政对城乡居民基本医疗保险基金的补助</t>
  </si>
  <si>
    <t>　　医疗救助</t>
  </si>
  <si>
    <t>　　　　城乡医疗救助</t>
  </si>
  <si>
    <t>　　　　其他医疗救助支出</t>
  </si>
  <si>
    <t>　　优抚对象医疗</t>
  </si>
  <si>
    <t>　　　　优抚对象医疗补助</t>
  </si>
  <si>
    <t>　　　　其他优抚对象医疗支出</t>
  </si>
  <si>
    <t>　　其他卫生健康支出</t>
  </si>
  <si>
    <t>　　　　其他卫生健康支出</t>
  </si>
  <si>
    <t>　　环境保护管理事务</t>
  </si>
  <si>
    <t>　　　　环境保护宣传</t>
  </si>
  <si>
    <t>　　污染防治</t>
  </si>
  <si>
    <t>　　　　大气</t>
  </si>
  <si>
    <t>　　　　水体</t>
  </si>
  <si>
    <t>　　　　排污费安排的支出</t>
  </si>
  <si>
    <t>　　　　其他污染防治支出</t>
  </si>
  <si>
    <t>　　自然生态保护</t>
  </si>
  <si>
    <t>　　　　农村环境保护</t>
  </si>
  <si>
    <t>　能源节约利用</t>
  </si>
  <si>
    <t>　　　　能源节约利用</t>
  </si>
  <si>
    <t>　　污染减排</t>
  </si>
  <si>
    <t>　　　　环境监测与信息</t>
  </si>
  <si>
    <t>　　　　其他污染减排支出</t>
  </si>
  <si>
    <t>　能源管理事务</t>
  </si>
  <si>
    <t>　　　　能源管理</t>
  </si>
  <si>
    <t>　　其他节能环保支出</t>
  </si>
  <si>
    <t>　　　　其他节能环保支出</t>
  </si>
  <si>
    <t>　　城乡社区管理事务</t>
  </si>
  <si>
    <t>　　　　城管执法</t>
  </si>
  <si>
    <t>　　　　其他城乡社区管理事务支出</t>
  </si>
  <si>
    <t>　　城乡社区规划与管理</t>
  </si>
  <si>
    <t>　　　　城乡社区规划与管理</t>
  </si>
  <si>
    <t>　　城乡社区公共设施</t>
  </si>
  <si>
    <t>　　　　小城镇基础设施建设</t>
  </si>
  <si>
    <t>　　　　其他城乡社区公共设施支出</t>
  </si>
  <si>
    <t>　　城乡社区环境卫生</t>
  </si>
  <si>
    <t>　　　　城乡社区环境卫生</t>
  </si>
  <si>
    <t>　　建设市场管理与监督</t>
  </si>
  <si>
    <t>　　　　建设市场管理与监督</t>
  </si>
  <si>
    <t>　　其他城乡社区支出</t>
  </si>
  <si>
    <t>　　　　其他城乡社区支出</t>
  </si>
  <si>
    <t>　　农业</t>
  </si>
  <si>
    <t>　　　　科技转化与推广服务</t>
  </si>
  <si>
    <t>　　　　病虫害控制</t>
  </si>
  <si>
    <t>　　　　农产品质量安全</t>
  </si>
  <si>
    <t>　　　　执法监管</t>
  </si>
  <si>
    <t>　　　　统计监测与信息服务</t>
  </si>
  <si>
    <t>　　　　农业行业业务管理</t>
  </si>
  <si>
    <t>　　　　防灾救灾</t>
  </si>
  <si>
    <t>　　　　稳定农民收入补贴</t>
  </si>
  <si>
    <t>　　　　农业生产支持补贴</t>
  </si>
  <si>
    <t>　　　　农业组织化与产业化经营</t>
  </si>
  <si>
    <t>　　　　农产品加工与促销</t>
  </si>
  <si>
    <t>　　　　农村公益事业</t>
  </si>
  <si>
    <t>　　　　农业资源保护修复与利用</t>
  </si>
  <si>
    <t>　　　　对高校毕业生到基层任职补助</t>
  </si>
  <si>
    <t>　　　　其他农业支出</t>
  </si>
  <si>
    <t>　　林业</t>
  </si>
  <si>
    <t>　　　　林业事业机构</t>
  </si>
  <si>
    <t>　　　　森林培育</t>
  </si>
  <si>
    <t xml:space="preserve">        防灾减灾</t>
  </si>
  <si>
    <t>　　　　森林资源监测</t>
  </si>
  <si>
    <t>　　　　湿地保护</t>
  </si>
  <si>
    <t>　　水利</t>
  </si>
  <si>
    <t>　　　　水利行业业务管理</t>
  </si>
  <si>
    <t>　　　　水利工程建设</t>
  </si>
  <si>
    <t>　　　　水利工程运行与维护</t>
  </si>
  <si>
    <t>　　　　水资源节约管理与保护</t>
  </si>
  <si>
    <t>　　　　防汛</t>
  </si>
  <si>
    <t>　　　　农田水利</t>
  </si>
  <si>
    <t>　　　　大中型水库移民后期扶持专项支出</t>
  </si>
  <si>
    <t>　　　　水资源费安排的支出</t>
  </si>
  <si>
    <t>　　　　其他水利支出</t>
  </si>
  <si>
    <t>　扶贫</t>
  </si>
  <si>
    <t>　　　　农村基础设施建设</t>
  </si>
  <si>
    <t>　　　    生产发展</t>
  </si>
  <si>
    <t>　　　　其他扶贫指出</t>
  </si>
  <si>
    <t>　　农业综合开发</t>
  </si>
  <si>
    <t>　　　　土地治理</t>
  </si>
  <si>
    <t>　　　　产业化经营</t>
  </si>
  <si>
    <t>　　　　其他农业综合开发支出</t>
  </si>
  <si>
    <t>　　农村综合改革</t>
  </si>
  <si>
    <t>　　　　对村民委员会和村党支部的补助</t>
  </si>
  <si>
    <t xml:space="preserve">        对村集体经济组织的补助</t>
  </si>
  <si>
    <t>　　普惠金融发展支出</t>
  </si>
  <si>
    <t>　　　　农业保险保费补贴</t>
  </si>
  <si>
    <t>　　　　创业担保贷款贴息</t>
  </si>
  <si>
    <t>　　　　其他普惠金融发展支出</t>
  </si>
  <si>
    <t>　　南水北调工程基金及对应专项债务收入安排的支出</t>
  </si>
  <si>
    <t>　　　　南水北调工程建设</t>
  </si>
  <si>
    <t>　　其他农林水支出</t>
  </si>
  <si>
    <t>　　　　其他农林水支出</t>
  </si>
  <si>
    <t>　　公路水路运输</t>
  </si>
  <si>
    <t>　　　　公路养护</t>
  </si>
  <si>
    <t>　　　　公路路政管理</t>
  </si>
  <si>
    <t>　　　　公路和运输安全</t>
  </si>
  <si>
    <t>　　　　公路运输管理</t>
  </si>
  <si>
    <t>　　铁路运输</t>
  </si>
  <si>
    <t>　　　　铁路安全</t>
  </si>
  <si>
    <t>　　资源勘探开发</t>
  </si>
  <si>
    <t>　　制造业</t>
  </si>
  <si>
    <t xml:space="preserve">                  电气机械及器械制造业</t>
  </si>
  <si>
    <t>　　工业和信息产业监管</t>
  </si>
  <si>
    <t>　　　　其他工业和信息产业监管支出</t>
  </si>
  <si>
    <t>　　安全生产监管</t>
  </si>
  <si>
    <t>　　　　安全监管监察专项</t>
  </si>
  <si>
    <t>　　　　其他安全生产监管支出</t>
  </si>
  <si>
    <t>　　国有资产监管</t>
  </si>
  <si>
    <t>　　　　一般行政管理事务（国有资产监管）</t>
  </si>
  <si>
    <t>　　　　其他国有资产监管支出</t>
  </si>
  <si>
    <t>　　支持中小企业发展和管理支出</t>
  </si>
  <si>
    <t>　　　　中小企业发展专项</t>
  </si>
  <si>
    <t>　　　　其他支持中小企业发展和管理支出</t>
  </si>
  <si>
    <t>　　其他资源勘探信息等支出</t>
  </si>
  <si>
    <t>　　　　技术改造支出</t>
  </si>
  <si>
    <t>　　　　其他资源勘探信息等支出</t>
  </si>
  <si>
    <t>　　商业流通事务</t>
  </si>
  <si>
    <t xml:space="preserve">        食品流通安全补贴</t>
  </si>
  <si>
    <t>　　　　其他商业流通事务支出</t>
  </si>
  <si>
    <t>　　旅游业管理与服务支出</t>
  </si>
  <si>
    <t>　　　　一般行政管理事务（旅游业管理与服务支出）</t>
  </si>
  <si>
    <t>　　　　旅游宣传</t>
  </si>
  <si>
    <t>　　　　旅游行业业务管理</t>
  </si>
  <si>
    <t>　　　　其他旅游业管理与服务支出</t>
  </si>
  <si>
    <t>　　涉外发展服务支出</t>
  </si>
  <si>
    <t>　　　　其他涉外发展服务支出</t>
  </si>
  <si>
    <t>　　其他商业服务业等支出</t>
  </si>
  <si>
    <t>　　　　服务业基础设施建设</t>
  </si>
  <si>
    <t>　　　　其他商业服务业等支出</t>
  </si>
  <si>
    <t>国土海洋气象等支出</t>
  </si>
  <si>
    <t>　　国土资源事务</t>
  </si>
  <si>
    <t>　　　　国土资源规划及管理</t>
  </si>
  <si>
    <t>　　　　土地资源利用与保护</t>
  </si>
  <si>
    <t>　　　　其他国土资源事务支出</t>
  </si>
  <si>
    <t>　　气象事务</t>
  </si>
  <si>
    <t>　　　　行政运行（气象事务）</t>
  </si>
  <si>
    <t>　　　　气象事业机构</t>
  </si>
  <si>
    <t>　　　　气象服务</t>
  </si>
  <si>
    <t>　　　　其他气象事务支出</t>
  </si>
  <si>
    <t>　　粮油事务</t>
  </si>
  <si>
    <t>　　　　粮食风险基金</t>
  </si>
  <si>
    <t>　　粮油储备</t>
  </si>
  <si>
    <t>　　　　储备粮（油）库建设</t>
  </si>
  <si>
    <t xml:space="preserve">   应急管理事务</t>
  </si>
  <si>
    <t xml:space="preserve">        安全监管</t>
  </si>
  <si>
    <t xml:space="preserve">   消防事务</t>
  </si>
  <si>
    <t xml:space="preserve">        消防应急救援</t>
  </si>
  <si>
    <t xml:space="preserve">   自然灾害救灾及恢复重建支出</t>
  </si>
  <si>
    <t>　　　　预备费</t>
  </si>
  <si>
    <t>　　地方政府一般债务付息支出</t>
  </si>
  <si>
    <t>　　　　地方政府一般债券付息支出</t>
  </si>
  <si>
    <t>　　　　地方政府其他一般债务付息支出</t>
  </si>
  <si>
    <r>
      <t>大寺镇</t>
    </r>
    <r>
      <rPr>
        <b/>
        <sz val="16"/>
        <color indexed="8"/>
        <rFont val="Calibri"/>
        <family val="2"/>
      </rPr>
      <t>2020</t>
    </r>
    <r>
      <rPr>
        <b/>
        <sz val="16"/>
        <color indexed="8"/>
        <rFont val="宋体"/>
        <family val="0"/>
      </rPr>
      <t>年支出预算经济分类明细表</t>
    </r>
  </si>
  <si>
    <t>项目名称</t>
  </si>
  <si>
    <t>基本</t>
  </si>
  <si>
    <t>项目</t>
  </si>
  <si>
    <t>机关工资福利支出</t>
  </si>
  <si>
    <t xml:space="preserve">         工资奖金津补贴</t>
  </si>
  <si>
    <t xml:space="preserve">         社会保障缴费</t>
  </si>
  <si>
    <t xml:space="preserve">         住房公积金</t>
  </si>
  <si>
    <t xml:space="preserve">         其他工资福利支出 </t>
  </si>
  <si>
    <t>机关商品和服务支出</t>
  </si>
  <si>
    <t xml:space="preserve">         办公经费</t>
  </si>
  <si>
    <t xml:space="preserve">         会议费</t>
  </si>
  <si>
    <t xml:space="preserve">         培训费</t>
  </si>
  <si>
    <t xml:space="preserve">         专用材料购置费</t>
  </si>
  <si>
    <t xml:space="preserve">         委托业务费</t>
  </si>
  <si>
    <t xml:space="preserve">         公务接待费</t>
  </si>
  <si>
    <t xml:space="preserve">         因公出国(境)费用</t>
  </si>
  <si>
    <t xml:space="preserve">         公务用车运行维护费</t>
  </si>
  <si>
    <t xml:space="preserve">         维修（护）费</t>
  </si>
  <si>
    <t xml:space="preserve">         购买服务</t>
  </si>
  <si>
    <t xml:space="preserve">         其他商品和服务支出</t>
  </si>
  <si>
    <t>机关资本性支出（一）</t>
  </si>
  <si>
    <t xml:space="preserve">         房屋建筑物购建</t>
  </si>
  <si>
    <t xml:space="preserve">         基础设施建设</t>
  </si>
  <si>
    <t xml:space="preserve">         公务用车购置</t>
  </si>
  <si>
    <t xml:space="preserve">         土地征迁补偿和安置支出</t>
  </si>
  <si>
    <t xml:space="preserve">         设备购置</t>
  </si>
  <si>
    <t xml:space="preserve">         大型修缮</t>
  </si>
  <si>
    <t xml:space="preserve">         其他资本性支出</t>
  </si>
  <si>
    <t>机关资本性支出（二）</t>
  </si>
  <si>
    <t>对事业单位经常性补助</t>
  </si>
  <si>
    <t xml:space="preserve">         工资福利支出</t>
  </si>
  <si>
    <t xml:space="preserve">         商品和服务支出</t>
  </si>
  <si>
    <t xml:space="preserve">         其他对事业单位补助</t>
  </si>
  <si>
    <t>对事业单位资本性补助</t>
  </si>
  <si>
    <t xml:space="preserve">         资本性支出（一）</t>
  </si>
  <si>
    <t xml:space="preserve">         资本性支出（二）</t>
  </si>
  <si>
    <t>对企业补助</t>
  </si>
  <si>
    <t xml:space="preserve">         费用补贴</t>
  </si>
  <si>
    <t xml:space="preserve">         利息补贴</t>
  </si>
  <si>
    <t xml:space="preserve">         政府投资基金股权投资</t>
  </si>
  <si>
    <t xml:space="preserve">        其他对企业补助</t>
  </si>
  <si>
    <t xml:space="preserve">         其他对企业补助</t>
  </si>
  <si>
    <t>对企业资本性支出</t>
  </si>
  <si>
    <t xml:space="preserve">        对企业资本性支出（一）</t>
  </si>
  <si>
    <t xml:space="preserve">         对企业资本性支出（一）</t>
  </si>
  <si>
    <t xml:space="preserve">        对企业资本性支出（二）</t>
  </si>
  <si>
    <t xml:space="preserve">         对企业资本性支出（二）</t>
  </si>
  <si>
    <t xml:space="preserve">       其他对企业补助</t>
  </si>
  <si>
    <t>对个人和家庭的补助</t>
  </si>
  <si>
    <t xml:space="preserve">        社会福利和救助</t>
  </si>
  <si>
    <t xml:space="preserve">         社会福利和救助</t>
  </si>
  <si>
    <t xml:space="preserve">        助学金</t>
  </si>
  <si>
    <t xml:space="preserve">         助学金</t>
  </si>
  <si>
    <t xml:space="preserve">        个人农业生产补贴</t>
  </si>
  <si>
    <t xml:space="preserve">         个人农业生产补贴</t>
  </si>
  <si>
    <t xml:space="preserve">        离退休费</t>
  </si>
  <si>
    <t xml:space="preserve">         离退休费</t>
  </si>
  <si>
    <t xml:space="preserve">        其他对个人和家庭补助</t>
  </si>
  <si>
    <t xml:space="preserve">         其他对个人和家庭补助</t>
  </si>
  <si>
    <t>对社会保障基金补助</t>
  </si>
  <si>
    <t xml:space="preserve">        对社会保险基金补助</t>
  </si>
  <si>
    <t xml:space="preserve">         对社会保险基金补助</t>
  </si>
  <si>
    <t xml:space="preserve">        补充全国社会保障基金</t>
  </si>
  <si>
    <t xml:space="preserve">         补充全国社会保障基金</t>
  </si>
  <si>
    <t>债务利息及费用支出</t>
  </si>
  <si>
    <t xml:space="preserve">        国内债务付息</t>
  </si>
  <si>
    <t xml:space="preserve">         国内债务付息</t>
  </si>
  <si>
    <t xml:space="preserve">        国外债务付息</t>
  </si>
  <si>
    <t xml:space="preserve">         国外债务付息</t>
  </si>
  <si>
    <t xml:space="preserve">        国内债务发行费用</t>
  </si>
  <si>
    <t xml:space="preserve">         国内债务发行费用</t>
  </si>
  <si>
    <t xml:space="preserve">        国外债务发行费用</t>
  </si>
  <si>
    <t xml:space="preserve">         国外债务发行费用</t>
  </si>
  <si>
    <t>债务还本支出</t>
  </si>
  <si>
    <t xml:space="preserve">        国内债务还本</t>
  </si>
  <si>
    <t xml:space="preserve">         国内债务还本</t>
  </si>
  <si>
    <t xml:space="preserve">        国外债务还本</t>
  </si>
  <si>
    <t xml:space="preserve">         国外债务还本</t>
  </si>
  <si>
    <t>转移性支出</t>
  </si>
  <si>
    <t xml:space="preserve">        上下级政府间转移性支出</t>
  </si>
  <si>
    <t xml:space="preserve">         上下级政府间转移性支出</t>
  </si>
  <si>
    <t xml:space="preserve">        援助其他地区支出</t>
  </si>
  <si>
    <t xml:space="preserve">         援助其他地区支出</t>
  </si>
  <si>
    <t xml:space="preserve">        债务转贷</t>
  </si>
  <si>
    <t xml:space="preserve">         债务转贷</t>
  </si>
  <si>
    <t xml:space="preserve">        调出资金</t>
  </si>
  <si>
    <t xml:space="preserve">         调出资金</t>
  </si>
  <si>
    <t>预备费及预留</t>
  </si>
  <si>
    <t xml:space="preserve">        预备费</t>
  </si>
  <si>
    <t xml:space="preserve">         预备费</t>
  </si>
  <si>
    <t xml:space="preserve">        预留</t>
  </si>
  <si>
    <t xml:space="preserve">         预留</t>
  </si>
  <si>
    <t xml:space="preserve">        赠与</t>
  </si>
  <si>
    <t xml:space="preserve">         赠与</t>
  </si>
  <si>
    <t xml:space="preserve">        国家赔偿费用支出</t>
  </si>
  <si>
    <t xml:space="preserve">
国家赔偿费用支出
</t>
  </si>
  <si>
    <t xml:space="preserve">        对民间非营利组织和群众性自治组织补贴</t>
  </si>
  <si>
    <t>对民间非营利组织和群众性自治组织补贴</t>
  </si>
  <si>
    <t xml:space="preserve">        其他支出</t>
  </si>
  <si>
    <t>基本合计：</t>
  </si>
  <si>
    <t>项目合计：</t>
  </si>
  <si>
    <t>总计：</t>
  </si>
  <si>
    <t>大寺镇2019年政府性基金收入预算执行情况和2020年收入预算表</t>
  </si>
  <si>
    <t>政 府 性 基 金 收 入 合 计</t>
  </si>
  <si>
    <t>国有土地使用权出让收入</t>
  </si>
  <si>
    <t>农业土地开发资金收入</t>
  </si>
  <si>
    <t>国有土地收益基金收入</t>
  </si>
  <si>
    <t>污水处理费收入</t>
  </si>
  <si>
    <t>城市基础设施配套费收入</t>
  </si>
  <si>
    <t>彩票公益金收入</t>
  </si>
  <si>
    <t>其他政府性基金收入</t>
  </si>
  <si>
    <t xml:space="preserve">  政 府 性 基 金 收 入 合 计</t>
  </si>
  <si>
    <t xml:space="preserve">  加：上级转移支付等收入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</si>
  <si>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</si>
  <si>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t xml:space="preserve">      债券转贷收入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</si>
  <si>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</si>
  <si>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政 府 性 基 金 收 入 总 计</t>
  </si>
  <si>
    <t>大寺镇2019年政府性基金支出预算执行情况和2020年支出预算表</t>
  </si>
  <si>
    <t>政 府 性 基 金 支 出 合 计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</si>
  <si>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</si>
  <si>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</si>
  <si>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</si>
  <si>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农网还贷资金支出</t>
  </si>
  <si>
    <t xml:space="preserve">    其中：彩票公益金及对应专项债务收入安排支出</t>
  </si>
  <si>
    <t>债务发行费用支出</t>
  </si>
  <si>
    <t>政 府 性 基 金 收 入 总 计</t>
  </si>
  <si>
    <t>减：政府性基金支出</t>
  </si>
  <si>
    <r>
      <t xml:space="preserve"> </t>
    </r>
    <r>
      <rPr>
        <sz val="12"/>
        <rFont val="宋体"/>
        <family val="0"/>
      </rPr>
      <t xml:space="preserve">   调出资金</t>
    </r>
  </si>
  <si>
    <t>政 府 性 基 金 结 余</t>
  </si>
  <si>
    <r>
      <t xml:space="preserve"> </t>
    </r>
    <r>
      <rPr>
        <sz val="12"/>
        <rFont val="宋体"/>
        <family val="0"/>
      </rPr>
      <t xml:space="preserve"> 结转项目资金</t>
    </r>
  </si>
  <si>
    <t>大寺镇2019年政府性基金支出预算执行情况和2020年支出预算明细表</t>
  </si>
  <si>
    <r>
      <t xml:space="preserve">                              </t>
    </r>
    <r>
      <rPr>
        <sz val="12"/>
        <rFont val="宋体"/>
        <family val="0"/>
      </rPr>
      <t>单位：万元</t>
    </r>
  </si>
  <si>
    <t>2019年执行</t>
  </si>
  <si>
    <t>国有土地使用权出让收入及对应专项债务收入安排的支出</t>
  </si>
  <si>
    <t>征地和拆迁补偿支出</t>
  </si>
  <si>
    <t>土地开发支出</t>
  </si>
  <si>
    <t>农村基础设施建设支出</t>
  </si>
  <si>
    <t>城市建设支出</t>
  </si>
  <si>
    <t>其他国有土地使用权出让收入安排的支出</t>
  </si>
  <si>
    <t>国有土地收益基金及对应专项债务收入安排的支出</t>
  </si>
  <si>
    <t>农业土地开发资金安排的支出</t>
  </si>
  <si>
    <t>城市基础设施配套费对应专项债务收入安排的支出</t>
  </si>
  <si>
    <t>农网还贷资金支出</t>
  </si>
  <si>
    <t>地方农网还贷资金支出</t>
  </si>
  <si>
    <t>其他农网还贷资金支出</t>
  </si>
  <si>
    <t>彩票公益金及对应专项债务收入安排的支出</t>
  </si>
  <si>
    <t>用于社会福利的彩票公益金支出</t>
  </si>
  <si>
    <t>用于体育事业的彩票公益金支出</t>
  </si>
  <si>
    <t>用于教育事业的彩票公益金支出</t>
  </si>
  <si>
    <r>
      <t>地方政府专项债务付息支出</t>
    </r>
    <r>
      <rPr>
        <sz val="12"/>
        <rFont val="宋体"/>
        <family val="0"/>
      </rPr>
      <t>支出</t>
    </r>
  </si>
  <si>
    <t xml:space="preserve">   债务发行费用支出</t>
  </si>
  <si>
    <t>地方政府专项债务发行费用支出</t>
  </si>
  <si>
    <t>大寺镇2019年社会保险基金收入预算执行情况和2020年收入预算表</t>
  </si>
  <si>
    <t>执行为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</si>
  <si>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</si>
  <si>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</si>
  <si>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</si>
  <si>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</si>
  <si>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</si>
  <si>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>二、失业保险基金收入</t>
  </si>
  <si>
    <t>三、职工基本医疗保险基金收入</t>
  </si>
  <si>
    <t>四、工伤保险基金收入</t>
  </si>
  <si>
    <r>
      <t>五、生育保险基金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</si>
  <si>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</si>
  <si>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</si>
  <si>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</si>
  <si>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大寺镇无社会保险基金预算，空表公开</t>
  </si>
  <si>
    <t>大寺镇2019年社会保险基金支出预算执行情况和2020年支出预算表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</si>
  <si>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</si>
  <si>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</si>
  <si>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</si>
  <si>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</si>
  <si>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</si>
  <si>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</si>
  <si>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</si>
  <si>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</si>
  <si>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</si>
  <si>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</si>
  <si>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</si>
  <si>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</si>
  <si>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</si>
  <si>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</si>
  <si>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</si>
  <si>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</si>
  <si>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</si>
  <si>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</si>
  <si>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</si>
  <si>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大寺镇2019年国有资本经营收入预算执行情况和2020年收入预算表</t>
  </si>
  <si>
    <t>国有资本经营收入合计</t>
  </si>
  <si>
    <t>一、利润收入</t>
  </si>
  <si>
    <t xml:space="preserve">  钢铁企业利润收入</t>
  </si>
  <si>
    <t>xx企业</t>
  </si>
  <si>
    <t xml:space="preserve">  化工企业利润收入</t>
  </si>
  <si>
    <t xml:space="preserve">  运输企业利润收入</t>
  </si>
  <si>
    <t>…</t>
  </si>
  <si>
    <t>二、股利、股息收入</t>
  </si>
  <si>
    <t>大寺镇无国有资本经营预算，空表公开</t>
  </si>
  <si>
    <t>大寺镇2019年国有资本经营支出预算执行情况和2020年支出预算表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</si>
  <si>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</si>
  <si>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</si>
  <si>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</si>
  <si>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</si>
  <si>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</si>
  <si>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</si>
  <si>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</si>
  <si>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</si>
  <si>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</si>
  <si>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</si>
  <si>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对外投资合作支出</t>
  </si>
  <si>
    <t xml:space="preserve">    三、转移性支出 </t>
  </si>
  <si>
    <t xml:space="preserve">       国有资本经营预算调出资金</t>
  </si>
  <si>
    <t>大寺镇无国有资本经营预算，空表公开。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</si>
</sst>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yyyy&quot;年&quot;m&quot;月&quot;d&quot;日&quot;;@"/>
    <numFmt numFmtId="182" formatCode="\$#,##0;\(\$#,##0\)"/>
    <numFmt numFmtId="183" formatCode="0.0"/>
    <numFmt numFmtId="184" formatCode="_-* #,##0.00_$_-;\-* #,##0.00_$_-;_-* &quot;-&quot;??_$_-;_-@_-"/>
    <numFmt numFmtId="185" formatCode="_-* #,##0_$_-;\-* #,##0_$_-;_-* &quot;-&quot;_$_-;_-@_-"/>
    <numFmt numFmtId="186" formatCode="_-* #,##0&quot;$&quot;_-;\-* #,##0&quot;$&quot;_-;_-* &quot;-&quot;&quot;$&quot;_-;_-@_-"/>
    <numFmt numFmtId="187" formatCode="0;_琀"/>
    <numFmt numFmtId="188" formatCode="_-* #,##0.00&quot;$&quot;_-;\-* #,##0.00&quot;$&quot;_-;_-* &quot;-&quot;??&quot;$&quot;_-;_-@_-"/>
    <numFmt numFmtId="189" formatCode="0.0_);[Red]\(0.0\)"/>
    <numFmt numFmtId="190" formatCode="#,##0_ "/>
    <numFmt numFmtId="191" formatCode="#,##0.0_ "/>
    <numFmt numFmtId="192" formatCode="0.0%"/>
    <numFmt numFmtId="193" formatCode="0.00_ "/>
    <numFmt numFmtId="194" formatCode="0.0_ "/>
    <numFmt numFmtId="195" formatCode="#,##0_);[Red]\(#,##0\)"/>
    <numFmt numFmtId="196" formatCode="0_);[Red]\(0\)"/>
    <numFmt numFmtId="197" formatCode="#,##0.0_);[Red]\(#,##0.0\)"/>
    <numFmt numFmtId="198" formatCode="0_ "/>
    <numFmt numFmtId="199" formatCode=";;"/>
  </numFmts>
  <fonts count="80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4"/>
      <name val="宋体"/>
      <family val="0"/>
    </font>
    <font>
      <sz val="13"/>
      <name val="宋体"/>
      <family val="0"/>
    </font>
    <font>
      <sz val="12"/>
      <name val="Segoe UI"/>
      <family val="2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2"/>
      <name val="官帕眉"/>
      <family val="0"/>
    </font>
    <font>
      <sz val="10.5"/>
      <color indexed="20"/>
      <name val="宋体"/>
      <family val="0"/>
    </font>
    <font>
      <sz val="11"/>
      <name val="ＭＳ Ｐゴシック"/>
      <family val="2"/>
    </font>
    <font>
      <b/>
      <sz val="13"/>
      <color indexed="62"/>
      <name val="宋体"/>
      <family val="0"/>
    </font>
    <font>
      <sz val="9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sz val="8"/>
      <name val="Arial"/>
      <family val="2"/>
    </font>
    <font>
      <sz val="12"/>
      <name val="Arial"/>
      <family val="2"/>
    </font>
    <font>
      <sz val="7"/>
      <name val="Small Fonts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sz val="9"/>
      <color indexed="20"/>
      <name val="宋体"/>
      <family val="0"/>
    </font>
    <font>
      <sz val="9"/>
      <color indexed="17"/>
      <name val="宋体"/>
      <family val="0"/>
    </font>
    <font>
      <sz val="10"/>
      <name val="宋体"/>
      <family val="0"/>
    </font>
    <font>
      <sz val="12"/>
      <name val="바탕체"/>
      <family val="3"/>
    </font>
    <font>
      <sz val="12"/>
      <name val="Courier"/>
      <family val="2"/>
    </font>
    <font>
      <b/>
      <sz val="9"/>
      <name val="宋体"/>
      <family val="0"/>
    </font>
    <font>
      <sz val="12"/>
      <color theme="1"/>
      <name val="Calibri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8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4" borderId="0" applyNumberFormat="0" applyBorder="0" applyAlignment="0" applyProtection="0"/>
    <xf numFmtId="0" fontId="19" fillId="2" borderId="0" applyNumberFormat="0" applyBorder="0" applyAlignment="0" applyProtection="0"/>
    <xf numFmtId="0" fontId="26" fillId="5" borderId="1" applyNumberFormat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8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3" fillId="9" borderId="0" applyNumberFormat="0" applyBorder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3" fillId="0" borderId="0">
      <alignment vertical="center"/>
      <protection/>
    </xf>
    <xf numFmtId="0" fontId="19" fillId="2" borderId="0" applyNumberFormat="0" applyBorder="0" applyAlignment="0" applyProtection="0"/>
    <xf numFmtId="0" fontId="33" fillId="12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centerContinuous" vertical="center"/>
      <protection/>
    </xf>
    <xf numFmtId="0" fontId="19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6" fillId="0" borderId="4" applyNumberFormat="0" applyFill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14" borderId="0" applyNumberFormat="0" applyBorder="0" applyAlignment="0" applyProtection="0"/>
    <xf numFmtId="0" fontId="20" fillId="0" borderId="5" applyNumberFormat="0" applyFill="0" applyAlignment="0" applyProtection="0"/>
    <xf numFmtId="0" fontId="22" fillId="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6" applyNumberFormat="0" applyAlignment="0" applyProtection="0"/>
    <xf numFmtId="0" fontId="26" fillId="5" borderId="1" applyNumberFormat="0" applyAlignment="0" applyProtection="0"/>
    <xf numFmtId="0" fontId="0" fillId="0" borderId="0">
      <alignment vertical="center"/>
      <protection/>
    </xf>
    <xf numFmtId="0" fontId="35" fillId="16" borderId="1" applyNumberFormat="0" applyAlignment="0" applyProtection="0"/>
    <xf numFmtId="0" fontId="25" fillId="17" borderId="7" applyNumberFormat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2" fillId="4" borderId="0" applyNumberFormat="0" applyBorder="0" applyAlignment="0" applyProtection="0"/>
    <xf numFmtId="176" fontId="12" fillId="0" borderId="0" applyFont="0" applyFill="0" applyBorder="0" applyAlignment="0" applyProtection="0"/>
    <xf numFmtId="0" fontId="33" fillId="18" borderId="0" applyNumberFormat="0" applyBorder="0" applyAlignment="0" applyProtection="0"/>
    <xf numFmtId="0" fontId="22" fillId="4" borderId="0" applyNumberFormat="0" applyBorder="0" applyAlignment="0" applyProtection="0"/>
    <xf numFmtId="0" fontId="48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49" fillId="0" borderId="0" applyFont="0" applyFill="0" applyBorder="0" applyAlignment="0" applyProtection="0"/>
    <xf numFmtId="0" fontId="27" fillId="0" borderId="10" applyNumberFormat="0" applyFill="0" applyAlignment="0" applyProtection="0"/>
    <xf numFmtId="0" fontId="19" fillId="2" borderId="0" applyNumberFormat="0" applyBorder="0" applyAlignment="0" applyProtection="0"/>
    <xf numFmtId="0" fontId="37" fillId="19" borderId="0" applyNumberFormat="0" applyBorder="0" applyAlignment="0" applyProtection="0"/>
    <xf numFmtId="0" fontId="23" fillId="6" borderId="0" applyNumberFormat="0" applyBorder="0" applyAlignment="0" applyProtection="0"/>
    <xf numFmtId="0" fontId="33" fillId="20" borderId="0" applyNumberFormat="0" applyBorder="0" applyAlignment="0" applyProtection="0"/>
    <xf numFmtId="0" fontId="1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1" borderId="0" applyNumberFormat="0" applyBorder="0" applyAlignment="0" applyProtection="0"/>
    <xf numFmtId="0" fontId="19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2" borderId="0" applyNumberFormat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3" fillId="23" borderId="0" applyNumberFormat="0" applyBorder="0" applyAlignment="0" applyProtection="0"/>
    <xf numFmtId="0" fontId="19" fillId="2" borderId="0" applyNumberFormat="0" applyBorder="0" applyAlignment="0" applyProtection="0"/>
    <xf numFmtId="0" fontId="23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23" borderId="0" applyNumberFormat="0" applyBorder="0" applyAlignment="0" applyProtection="0"/>
    <xf numFmtId="0" fontId="51" fillId="13" borderId="0" applyNumberFormat="0" applyBorder="0" applyAlignment="0" applyProtection="0"/>
    <xf numFmtId="0" fontId="33" fillId="24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3" fillId="25" borderId="0" applyNumberFormat="0" applyBorder="0" applyAlignment="0" applyProtection="0"/>
    <xf numFmtId="0" fontId="33" fillId="26" borderId="0" applyNumberFormat="0" applyBorder="0" applyAlignment="0" applyProtection="0"/>
    <xf numFmtId="0" fontId="12" fillId="0" borderId="0">
      <alignment/>
      <protection/>
    </xf>
    <xf numFmtId="0" fontId="23" fillId="5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12" fillId="0" borderId="0">
      <alignment/>
      <protection/>
    </xf>
    <xf numFmtId="0" fontId="19" fillId="2" borderId="0" applyNumberFormat="0" applyBorder="0" applyAlignment="0" applyProtection="0"/>
    <xf numFmtId="0" fontId="23" fillId="8" borderId="0" applyNumberFormat="0" applyBorder="0" applyAlignment="0" applyProtection="0"/>
    <xf numFmtId="0" fontId="4" fillId="27" borderId="0" applyNumberFormat="0" applyBorder="0" applyAlignment="0" applyProtection="0"/>
    <xf numFmtId="0" fontId="23" fillId="2" borderId="0" applyNumberFormat="0" applyBorder="0" applyAlignment="0" applyProtection="0"/>
    <xf numFmtId="0" fontId="47" fillId="6" borderId="0" applyNumberFormat="0" applyBorder="0" applyAlignment="0" applyProtection="0"/>
    <xf numFmtId="0" fontId="19" fillId="2" borderId="0" applyNumberFormat="0" applyBorder="0" applyAlignment="0" applyProtection="0"/>
    <xf numFmtId="0" fontId="23" fillId="4" borderId="0" applyNumberFormat="0" applyBorder="0" applyAlignment="0" applyProtection="0"/>
    <xf numFmtId="0" fontId="53" fillId="0" borderId="4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40" fontId="52" fillId="0" borderId="0" applyFont="0" applyFill="0" applyBorder="0" applyAlignment="0" applyProtection="0"/>
    <xf numFmtId="0" fontId="23" fillId="6" borderId="0" applyNumberFormat="0" applyBorder="0" applyAlignment="0" applyProtection="0"/>
    <xf numFmtId="0" fontId="30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0" applyNumberFormat="0" applyBorder="0" applyAlignment="0" applyProtection="0"/>
    <xf numFmtId="0" fontId="55" fillId="0" borderId="0">
      <alignment/>
      <protection/>
    </xf>
    <xf numFmtId="0" fontId="4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51" fillId="13" borderId="0" applyNumberFormat="0" applyBorder="0" applyAlignment="0" applyProtection="0"/>
    <xf numFmtId="0" fontId="19" fillId="2" borderId="0" applyNumberFormat="0" applyBorder="0" applyAlignment="0" applyProtection="0"/>
    <xf numFmtId="0" fontId="16" fillId="28" borderId="0" applyNumberFormat="0" applyBorder="0" applyAlignment="0" applyProtection="0"/>
    <xf numFmtId="0" fontId="34" fillId="23" borderId="0" applyNumberFormat="0" applyBorder="0" applyAlignment="0" applyProtection="0"/>
    <xf numFmtId="0" fontId="19" fillId="2" borderId="0" applyNumberFormat="0" applyBorder="0" applyAlignment="0" applyProtection="0"/>
    <xf numFmtId="43" fontId="12" fillId="0" borderId="0" applyFont="0" applyFill="0" applyBorder="0" applyAlignment="0" applyProtection="0"/>
    <xf numFmtId="0" fontId="1" fillId="0" borderId="0">
      <alignment/>
      <protection/>
    </xf>
    <xf numFmtId="0" fontId="16" fillId="29" borderId="0" applyNumberFormat="0" applyBorder="0" applyAlignment="0" applyProtection="0"/>
    <xf numFmtId="0" fontId="34" fillId="12" borderId="0" applyNumberFormat="0" applyBorder="0" applyAlignment="0" applyProtection="0"/>
    <xf numFmtId="0" fontId="19" fillId="2" borderId="0" applyNumberFormat="0" applyBorder="0" applyAlignment="0" applyProtection="0"/>
    <xf numFmtId="0" fontId="54" fillId="0" borderId="0">
      <alignment/>
      <protection/>
    </xf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19" fillId="2" borderId="0" applyNumberFormat="0" applyBorder="0" applyAlignment="0" applyProtection="0"/>
    <xf numFmtId="0" fontId="33" fillId="15" borderId="0" applyNumberFormat="0" applyBorder="0" applyAlignment="0" applyProtection="0"/>
    <xf numFmtId="0" fontId="34" fillId="23" borderId="0" applyNumberFormat="0" applyBorder="0" applyAlignment="0" applyProtection="0"/>
    <xf numFmtId="0" fontId="28" fillId="4" borderId="0" applyNumberFormat="0" applyBorder="0" applyAlignment="0" applyProtection="0"/>
    <xf numFmtId="0" fontId="3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52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33" fillId="14" borderId="0" applyNumberFormat="0" applyBorder="0" applyAlignment="0" applyProtection="0"/>
    <xf numFmtId="0" fontId="29" fillId="4" borderId="0" applyNumberFormat="0" applyBorder="0" applyAlignment="0" applyProtection="0"/>
    <xf numFmtId="0" fontId="33" fillId="12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7" fillId="19" borderId="0" applyNumberFormat="0" applyBorder="0" applyAlignment="0" applyProtection="0"/>
    <xf numFmtId="0" fontId="19" fillId="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22" fillId="4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27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27" borderId="0" applyNumberFormat="0" applyBorder="0" applyAlignment="0" applyProtection="0"/>
    <xf numFmtId="0" fontId="29" fillId="6" borderId="0" applyNumberFormat="0" applyBorder="0" applyAlignment="0" applyProtection="0"/>
    <xf numFmtId="0" fontId="19" fillId="2" borderId="0" applyNumberFormat="0" applyBorder="0" applyAlignment="0" applyProtection="0"/>
    <xf numFmtId="0" fontId="4" fillId="27" borderId="0" applyNumberFormat="0" applyBorder="0" applyAlignment="0" applyProtection="0"/>
    <xf numFmtId="0" fontId="22" fillId="4" borderId="0" applyNumberFormat="0" applyBorder="0" applyAlignment="0" applyProtection="0"/>
    <xf numFmtId="0" fontId="31" fillId="7" borderId="0" applyNumberFormat="0" applyBorder="0" applyAlignment="0" applyProtection="0"/>
    <xf numFmtId="0" fontId="19" fillId="2" borderId="0" applyNumberFormat="0" applyBorder="0" applyAlignment="0" applyProtection="0"/>
    <xf numFmtId="0" fontId="31" fillId="10" borderId="0" applyNumberFormat="0" applyBorder="0" applyAlignment="0" applyProtection="0"/>
    <xf numFmtId="0" fontId="19" fillId="2" borderId="0" applyNumberFormat="0" applyBorder="0" applyAlignment="0" applyProtection="0"/>
    <xf numFmtId="0" fontId="31" fillId="33" borderId="0" applyNumberFormat="0" applyBorder="0" applyAlignment="0" applyProtection="0"/>
    <xf numFmtId="0" fontId="19" fillId="13" borderId="0" applyNumberFormat="0" applyBorder="0" applyAlignment="0" applyProtection="0"/>
    <xf numFmtId="0" fontId="22" fillId="4" borderId="0" applyNumberFormat="0" applyBorder="0" applyAlignment="0" applyProtection="0"/>
    <xf numFmtId="0" fontId="4" fillId="27" borderId="0" applyNumberFormat="0" applyBorder="0" applyAlignment="0" applyProtection="0"/>
    <xf numFmtId="0" fontId="22" fillId="4" borderId="0" applyNumberFormat="0" applyBorder="0" applyAlignment="0" applyProtection="0"/>
    <xf numFmtId="0" fontId="4" fillId="7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>
      <alignment vertical="center"/>
      <protection/>
    </xf>
    <xf numFmtId="0" fontId="31" fillId="38" borderId="0" applyNumberFormat="0" applyBorder="0" applyAlignment="0" applyProtection="0"/>
    <xf numFmtId="0" fontId="19" fillId="2" borderId="0" applyNumberFormat="0" applyBorder="0" applyAlignment="0" applyProtection="0"/>
    <xf numFmtId="0" fontId="4" fillId="27" borderId="0" applyNumberFormat="0" applyBorder="0" applyAlignment="0" applyProtection="0"/>
    <xf numFmtId="41" fontId="56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32" borderId="0" applyNumberFormat="0" applyBorder="0" applyAlignment="0" applyProtection="0"/>
    <xf numFmtId="0" fontId="22" fillId="4" borderId="0" applyNumberFormat="0" applyBorder="0" applyAlignment="0" applyProtection="0"/>
    <xf numFmtId="0" fontId="31" fillId="3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31" fillId="39" borderId="0" applyNumberFormat="0" applyBorder="0" applyAlignment="0" applyProtection="0"/>
    <xf numFmtId="0" fontId="4" fillId="27" borderId="0" applyNumberFormat="0" applyBorder="0" applyAlignment="0" applyProtection="0"/>
    <xf numFmtId="0" fontId="22" fillId="4" borderId="0" applyNumberFormat="0" applyBorder="0" applyAlignment="0" applyProtection="0"/>
    <xf numFmtId="0" fontId="24" fillId="13" borderId="0" applyNumberFormat="0" applyBorder="0" applyAlignment="0" applyProtection="0"/>
    <xf numFmtId="0" fontId="22" fillId="4" borderId="0" applyNumberFormat="0" applyBorder="0" applyAlignment="0" applyProtection="0"/>
    <xf numFmtId="0" fontId="4" fillId="40" borderId="0" applyNumberFormat="0" applyBorder="0" applyAlignment="0" applyProtection="0"/>
    <xf numFmtId="0" fontId="22" fillId="4" borderId="0" applyNumberFormat="0" applyBorder="0" applyAlignment="0" applyProtection="0"/>
    <xf numFmtId="0" fontId="31" fillId="41" borderId="0" applyNumberFormat="0" applyBorder="0" applyAlignment="0" applyProtection="0"/>
    <xf numFmtId="0" fontId="19" fillId="2" borderId="0" applyNumberFormat="0" applyBorder="0" applyAlignment="0" applyProtection="0"/>
    <xf numFmtId="0" fontId="31" fillId="4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177" fontId="57" fillId="0" borderId="0" applyFill="0" applyBorder="0" applyAlignment="0">
      <protection/>
    </xf>
    <xf numFmtId="0" fontId="19" fillId="2" borderId="0" applyNumberFormat="0" applyBorder="0" applyAlignment="0" applyProtection="0"/>
    <xf numFmtId="0" fontId="59" fillId="37" borderId="0" applyNumberFormat="0" applyBorder="0" applyAlignment="0" applyProtection="0"/>
    <xf numFmtId="0" fontId="0" fillId="0" borderId="0">
      <alignment/>
      <protection/>
    </xf>
    <xf numFmtId="0" fontId="35" fillId="8" borderId="1" applyNumberFormat="0" applyAlignment="0" applyProtection="0"/>
    <xf numFmtId="0" fontId="40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60" fillId="0" borderId="0" applyProtection="0">
      <alignment vertical="center"/>
    </xf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41" fontId="12" fillId="0" borderId="0" applyFont="0" applyFill="0" applyBorder="0" applyAlignment="0" applyProtection="0"/>
    <xf numFmtId="0" fontId="52" fillId="0" borderId="0" applyFont="0" applyFill="0" applyBorder="0" applyAlignment="0" applyProtection="0"/>
    <xf numFmtId="178" fontId="56" fillId="0" borderId="0">
      <alignment/>
      <protection/>
    </xf>
    <xf numFmtId="179" fontId="12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180" fontId="56" fillId="0" borderId="0">
      <alignment/>
      <protection/>
    </xf>
    <xf numFmtId="0" fontId="19" fillId="2" borderId="0" applyNumberFormat="0" applyBorder="0" applyAlignment="0" applyProtection="0"/>
    <xf numFmtId="181" fontId="41" fillId="0" borderId="0" applyFont="0" applyFill="0" applyBorder="0" applyAlignment="0" applyProtection="0"/>
    <xf numFmtId="0" fontId="0" fillId="0" borderId="0">
      <alignment/>
      <protection/>
    </xf>
    <xf numFmtId="0" fontId="63" fillId="0" borderId="0" applyProtection="0">
      <alignment/>
    </xf>
    <xf numFmtId="182" fontId="56" fillId="0" borderId="0">
      <alignment/>
      <protection/>
    </xf>
    <xf numFmtId="0" fontId="19" fillId="13" borderId="0" applyNumberFormat="0" applyBorder="0" applyAlignment="0" applyProtection="0"/>
    <xf numFmtId="0" fontId="3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2" borderId="0" applyNumberFormat="0" applyBorder="0" applyAlignment="0" applyProtection="0"/>
    <xf numFmtId="2" fontId="63" fillId="0" borderId="0" applyProtection="0">
      <alignment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46" fillId="0" borderId="4" applyNumberFormat="0" applyFill="0" applyAlignment="0" applyProtection="0"/>
    <xf numFmtId="0" fontId="19" fillId="2" borderId="0" applyNumberFormat="0" applyBorder="0" applyAlignment="0" applyProtection="0"/>
    <xf numFmtId="38" fontId="62" fillId="16" borderId="0" applyNumberFormat="0" applyBorder="0" applyAlignment="0" applyProtection="0"/>
    <xf numFmtId="0" fontId="58" fillId="0" borderId="11" applyNumberFormat="0" applyAlignment="0" applyProtection="0"/>
    <xf numFmtId="0" fontId="58" fillId="0" borderId="12">
      <alignment horizontal="left" vertical="center"/>
      <protection/>
    </xf>
    <xf numFmtId="0" fontId="65" fillId="0" borderId="13" applyNumberFormat="0" applyFill="0" applyAlignment="0" applyProtection="0"/>
    <xf numFmtId="0" fontId="38" fillId="0" borderId="0" applyProtection="0">
      <alignment/>
    </xf>
    <xf numFmtId="0" fontId="58" fillId="0" borderId="0" applyProtection="0">
      <alignment/>
    </xf>
    <xf numFmtId="10" fontId="62" fillId="8" borderId="14" applyNumberFormat="0" applyBorder="0" applyAlignment="0" applyProtection="0"/>
    <xf numFmtId="0" fontId="22" fillId="4" borderId="0" applyNumberFormat="0" applyBorder="0" applyAlignment="0" applyProtection="0"/>
    <xf numFmtId="0" fontId="26" fillId="5" borderId="1" applyNumberFormat="0" applyAlignment="0" applyProtection="0"/>
    <xf numFmtId="0" fontId="25" fillId="17" borderId="7" applyNumberFormat="0" applyAlignment="0" applyProtection="0"/>
    <xf numFmtId="0" fontId="48" fillId="0" borderId="8" applyNumberFormat="0" applyFill="0" applyAlignment="0" applyProtection="0"/>
    <xf numFmtId="9" fontId="5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37" fontId="64" fillId="0" borderId="0">
      <alignment/>
      <protection/>
    </xf>
    <xf numFmtId="0" fontId="61" fillId="0" borderId="0">
      <alignment/>
      <protection/>
    </xf>
    <xf numFmtId="0" fontId="22" fillId="4" borderId="0" applyNumberFormat="0" applyBorder="0" applyAlignment="0" applyProtection="0"/>
    <xf numFmtId="0" fontId="67" fillId="0" borderId="0">
      <alignment/>
      <protection/>
    </xf>
    <xf numFmtId="0" fontId="19" fillId="2" borderId="0" applyNumberFormat="0" applyBorder="0" applyAlignment="0" applyProtection="0"/>
    <xf numFmtId="0" fontId="23" fillId="11" borderId="2" applyNumberFormat="0" applyFont="0" applyAlignment="0" applyProtection="0"/>
    <xf numFmtId="0" fontId="22" fillId="4" borderId="0" applyNumberFormat="0" applyBorder="0" applyAlignment="0" applyProtection="0"/>
    <xf numFmtId="0" fontId="32" fillId="8" borderId="6" applyNumberFormat="0" applyAlignment="0" applyProtection="0"/>
    <xf numFmtId="10" fontId="12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1" fontId="12" fillId="0" borderId="0">
      <alignment/>
      <protection/>
    </xf>
    <xf numFmtId="0" fontId="2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15" applyProtection="0">
      <alignment/>
    </xf>
    <xf numFmtId="0" fontId="42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19" fillId="13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45" fillId="0" borderId="3" applyNumberFormat="0" applyFill="0" applyAlignment="0" applyProtection="0"/>
    <xf numFmtId="0" fontId="24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5" applyNumberFormat="0" applyFill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3" fillId="0" borderId="0">
      <alignment horizontal="centerContinuous" vertical="center"/>
      <protection/>
    </xf>
    <xf numFmtId="0" fontId="19" fillId="2" borderId="0" applyNumberFormat="0" applyBorder="0" applyAlignment="0" applyProtection="0"/>
    <xf numFmtId="0" fontId="30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24" fillId="13" borderId="0" applyNumberFormat="0" applyBorder="0" applyAlignment="0" applyProtection="0"/>
    <xf numFmtId="0" fontId="19" fillId="2" borderId="0" applyNumberFormat="0" applyBorder="0" applyAlignment="0" applyProtection="0"/>
    <xf numFmtId="0" fontId="24" fillId="13" borderId="0" applyNumberFormat="0" applyBorder="0" applyAlignment="0" applyProtection="0"/>
    <xf numFmtId="0" fontId="22" fillId="4" borderId="0" applyNumberFormat="0" applyBorder="0" applyAlignment="0" applyProtection="0"/>
    <xf numFmtId="0" fontId="59" fillId="40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13" borderId="0" applyNumberFormat="0" applyBorder="0" applyAlignment="0" applyProtection="0"/>
    <xf numFmtId="0" fontId="22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59" fillId="3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6" fillId="43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9" fillId="37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2" borderId="0" applyNumberFormat="0" applyBorder="0" applyAlignment="0" applyProtection="0"/>
    <xf numFmtId="0" fontId="48" fillId="0" borderId="8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Protection="0">
      <alignment vertical="center"/>
    </xf>
    <xf numFmtId="0" fontId="19" fillId="13" borderId="0" applyNumberFormat="0" applyBorder="0" applyAlignment="0" applyProtection="0"/>
    <xf numFmtId="0" fontId="22" fillId="4" borderId="0" applyNumberFormat="0" applyBorder="0" applyAlignment="0" applyProtection="0"/>
    <xf numFmtId="0" fontId="68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9" fillId="4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2" fillId="4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0" fontId="59" fillId="37" borderId="0" applyNumberFormat="0" applyBorder="0" applyAlignment="0" applyProtection="0"/>
    <xf numFmtId="0" fontId="33" fillId="18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1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1" fillId="13" borderId="0" applyNumberFormat="0" applyBorder="0" applyAlignment="0" applyProtection="0"/>
    <xf numFmtId="0" fontId="30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9" fillId="0" borderId="0">
      <alignment/>
      <protection/>
    </xf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2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2" borderId="0" applyNumberFormat="0" applyBorder="0" applyAlignment="0" applyProtection="0"/>
    <xf numFmtId="0" fontId="59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2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9" fillId="6" borderId="0" applyNumberFormat="0" applyBorder="0" applyAlignment="0" applyProtection="0"/>
    <xf numFmtId="0" fontId="30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9" fillId="44" borderId="0" applyNumberFormat="0" applyBorder="0" applyAlignment="0" applyProtection="0"/>
    <xf numFmtId="0" fontId="29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11" borderId="2" applyNumberFormat="0" applyFon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47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Protection="0">
      <alignment vertical="center"/>
    </xf>
    <xf numFmtId="0" fontId="6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37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4" borderId="0" applyNumberFormat="0" applyBorder="0" applyAlignment="0" applyProtection="0"/>
    <xf numFmtId="1" fontId="1" fillId="0" borderId="14">
      <alignment vertical="center"/>
      <protection locked="0"/>
    </xf>
    <xf numFmtId="0" fontId="22" fillId="4" borderId="0" applyNumberFormat="0" applyBorder="0" applyAlignment="0" applyProtection="0"/>
    <xf numFmtId="0" fontId="29" fillId="4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7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33" fillId="2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2" fillId="16" borderId="6" applyNumberFormat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186" fontId="49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8" fillId="4" borderId="0" applyNumberFormat="0" applyBorder="0" applyAlignment="0" applyProtection="0"/>
    <xf numFmtId="0" fontId="47" fillId="6" borderId="0" applyNumberFormat="0" applyBorder="0" applyAlignment="0" applyProtection="0"/>
    <xf numFmtId="0" fontId="28" fillId="4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9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7" fontId="4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5" fillId="16" borderId="1" applyNumberFormat="0" applyAlignment="0" applyProtection="0"/>
    <xf numFmtId="0" fontId="44" fillId="0" borderId="0" applyNumberFormat="0" applyFill="0" applyBorder="0" applyAlignment="0" applyProtection="0"/>
    <xf numFmtId="185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56" fillId="0" borderId="0">
      <alignment/>
      <protection/>
    </xf>
    <xf numFmtId="43" fontId="5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6" fillId="5" borderId="1" applyNumberFormat="0" applyAlignment="0" applyProtection="0"/>
    <xf numFmtId="0" fontId="72" fillId="0" borderId="0">
      <alignment/>
      <protection/>
    </xf>
    <xf numFmtId="183" fontId="1" fillId="0" borderId="14">
      <alignment vertical="center"/>
      <protection locked="0"/>
    </xf>
    <xf numFmtId="0" fontId="12" fillId="0" borderId="0">
      <alignment/>
      <protection/>
    </xf>
    <xf numFmtId="0" fontId="71" fillId="0" borderId="0">
      <alignment/>
      <protection/>
    </xf>
  </cellStyleXfs>
  <cellXfs count="226">
    <xf numFmtId="0" fontId="0" fillId="0" borderId="0" xfId="0" applyAlignment="1">
      <alignment/>
    </xf>
    <xf numFmtId="0" fontId="2" fillId="0" borderId="0" xfId="655" applyFont="1" applyAlignment="1">
      <alignment horizontal="center" vertical="top"/>
      <protection/>
    </xf>
    <xf numFmtId="0" fontId="0" fillId="0" borderId="0" xfId="652" applyFont="1" applyFill="1" applyAlignment="1">
      <alignment wrapText="1"/>
      <protection/>
    </xf>
    <xf numFmtId="0" fontId="3" fillId="0" borderId="0" xfId="655" applyFont="1">
      <alignment/>
      <protection/>
    </xf>
    <xf numFmtId="0" fontId="4" fillId="0" borderId="0" xfId="655" applyFont="1" applyAlignment="1">
      <alignment horizontal="right"/>
      <protection/>
    </xf>
    <xf numFmtId="0" fontId="4" fillId="0" borderId="0" xfId="655" applyFont="1" applyBorder="1" applyAlignment="1">
      <alignment horizontal="right" vertical="center" wrapText="1"/>
      <protection/>
    </xf>
    <xf numFmtId="0" fontId="5" fillId="0" borderId="14" xfId="654" applyFont="1" applyFill="1" applyBorder="1" applyAlignment="1">
      <alignment horizontal="center" vertical="center" wrapText="1"/>
      <protection/>
    </xf>
    <xf numFmtId="0" fontId="6" fillId="0" borderId="14" xfId="655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189" fontId="5" fillId="0" borderId="14" xfId="535" applyNumberFormat="1" applyFont="1" applyFill="1" applyBorder="1" applyAlignment="1" applyProtection="1">
      <alignment horizontal="center" vertical="center" wrapText="1"/>
      <protection/>
    </xf>
    <xf numFmtId="0" fontId="6" fillId="0" borderId="14" xfId="655" applyFont="1" applyBorder="1" applyAlignment="1">
      <alignment horizontal="left" vertical="center" wrapText="1" indent="1"/>
      <protection/>
    </xf>
    <xf numFmtId="190" fontId="0" fillId="0" borderId="14" xfId="0" applyNumberFormat="1" applyBorder="1" applyAlignment="1">
      <alignment vertical="center"/>
    </xf>
    <xf numFmtId="0" fontId="0" fillId="0" borderId="14" xfId="0" applyBorder="1" applyAlignment="1">
      <alignment/>
    </xf>
    <xf numFmtId="0" fontId="4" fillId="0" borderId="14" xfId="655" applyFont="1" applyFill="1" applyBorder="1" applyAlignment="1">
      <alignment horizontal="left" vertical="center" wrapText="1" indent="1"/>
      <protection/>
    </xf>
    <xf numFmtId="0" fontId="4" fillId="0" borderId="14" xfId="655" applyFont="1" applyBorder="1" applyAlignment="1">
      <alignment horizontal="left" vertical="center" wrapText="1" indent="1"/>
      <protection/>
    </xf>
    <xf numFmtId="0" fontId="4" fillId="0" borderId="14" xfId="655" applyFont="1" applyBorder="1" applyAlignment="1">
      <alignment horizontal="left" vertical="center" wrapText="1"/>
      <protection/>
    </xf>
    <xf numFmtId="191" fontId="0" fillId="0" borderId="14" xfId="0" applyNumberFormat="1" applyBorder="1" applyAlignment="1">
      <alignment vertical="center"/>
    </xf>
    <xf numFmtId="190" fontId="4" fillId="0" borderId="14" xfId="655" applyNumberFormat="1" applyFont="1" applyBorder="1" applyAlignment="1">
      <alignment horizontal="right" vertical="center" shrinkToFit="1"/>
      <protection/>
    </xf>
    <xf numFmtId="190" fontId="0" fillId="0" borderId="0" xfId="0" applyNumberFormat="1" applyAlignment="1">
      <alignment/>
    </xf>
    <xf numFmtId="0" fontId="4" fillId="0" borderId="14" xfId="655" applyFont="1" applyFill="1" applyBorder="1" applyAlignment="1">
      <alignment vertical="center" wrapText="1"/>
      <protection/>
    </xf>
    <xf numFmtId="0" fontId="7" fillId="0" borderId="16" xfId="0" applyFont="1" applyBorder="1" applyAlignment="1">
      <alignment horizontal="center"/>
    </xf>
    <xf numFmtId="0" fontId="5" fillId="0" borderId="14" xfId="654" applyFont="1" applyFill="1" applyBorder="1" applyAlignment="1">
      <alignment horizontal="center" vertical="center"/>
      <protection/>
    </xf>
    <xf numFmtId="190" fontId="5" fillId="0" borderId="14" xfId="654" applyNumberFormat="1" applyFont="1" applyFill="1" applyBorder="1" applyAlignment="1">
      <alignment horizontal="center" vertical="center"/>
      <protection/>
    </xf>
    <xf numFmtId="191" fontId="5" fillId="0" borderId="14" xfId="535" applyNumberFormat="1" applyFont="1" applyFill="1" applyBorder="1" applyAlignment="1" applyProtection="1">
      <alignment horizontal="center" vertical="center" wrapText="1"/>
      <protection/>
    </xf>
    <xf numFmtId="0" fontId="4" fillId="0" borderId="14" xfId="655" applyFont="1" applyBorder="1" applyAlignment="1">
      <alignment horizontal="left" vertical="center" wrapText="1" indent="2"/>
      <protection/>
    </xf>
    <xf numFmtId="0" fontId="4" fillId="0" borderId="14" xfId="655" applyFont="1" applyBorder="1" applyAlignment="1">
      <alignment horizontal="left" vertical="center" wrapText="1" indent="4"/>
      <protection/>
    </xf>
    <xf numFmtId="0" fontId="0" fillId="0" borderId="16" xfId="0" applyBorder="1" applyAlignment="1">
      <alignment horizontal="center"/>
    </xf>
    <xf numFmtId="0" fontId="2" fillId="0" borderId="0" xfId="535" applyFont="1" applyFill="1" applyAlignment="1">
      <alignment vertical="top" wrapText="1"/>
      <protection/>
    </xf>
    <xf numFmtId="0" fontId="0" fillId="0" borderId="0" xfId="535" applyFont="1" applyFill="1">
      <alignment vertical="center"/>
      <protection/>
    </xf>
    <xf numFmtId="0" fontId="5" fillId="0" borderId="0" xfId="535" applyFont="1" applyFill="1">
      <alignment vertical="center"/>
      <protection/>
    </xf>
    <xf numFmtId="0" fontId="8" fillId="0" borderId="0" xfId="535" applyFont="1" applyFill="1" applyBorder="1">
      <alignment vertical="center"/>
      <protection/>
    </xf>
    <xf numFmtId="0" fontId="8" fillId="0" borderId="0" xfId="535" applyFont="1" applyFill="1">
      <alignment vertical="center"/>
      <protection/>
    </xf>
    <xf numFmtId="192" fontId="8" fillId="0" borderId="0" xfId="42" applyNumberFormat="1" applyFont="1" applyFill="1" applyAlignment="1">
      <alignment vertical="center"/>
    </xf>
    <xf numFmtId="0" fontId="0" fillId="0" borderId="0" xfId="656">
      <alignment vertical="center"/>
      <protection/>
    </xf>
    <xf numFmtId="0" fontId="2" fillId="0" borderId="0" xfId="535" applyFont="1" applyFill="1" applyAlignment="1">
      <alignment horizontal="center" vertical="top" wrapText="1"/>
      <protection/>
    </xf>
    <xf numFmtId="192" fontId="0" fillId="0" borderId="0" xfId="42" applyNumberFormat="1" applyFont="1" applyFill="1" applyAlignment="1">
      <alignment horizontal="right" vertical="center"/>
    </xf>
    <xf numFmtId="0" fontId="0" fillId="0" borderId="0" xfId="656" applyFont="1">
      <alignment vertical="center"/>
      <protection/>
    </xf>
    <xf numFmtId="0" fontId="0" fillId="0" borderId="0" xfId="656" applyNumberFormat="1" applyFont="1" applyFill="1" applyBorder="1" applyAlignment="1">
      <alignment horizontal="right" vertical="center"/>
      <protection/>
    </xf>
    <xf numFmtId="0" fontId="5" fillId="0" borderId="14" xfId="535" applyNumberFormat="1" applyFont="1" applyFill="1" applyBorder="1" applyAlignment="1" applyProtection="1">
      <alignment horizontal="left" vertical="center" indent="1"/>
      <protection/>
    </xf>
    <xf numFmtId="190" fontId="0" fillId="0" borderId="14" xfId="29" applyNumberFormat="1" applyFont="1" applyFill="1" applyBorder="1" applyAlignment="1">
      <alignment horizontal="right" vertical="center"/>
    </xf>
    <xf numFmtId="0" fontId="8" fillId="0" borderId="14" xfId="535" applyFont="1" applyFill="1" applyBorder="1">
      <alignment vertical="center"/>
      <protection/>
    </xf>
    <xf numFmtId="192" fontId="8" fillId="0" borderId="14" xfId="42" applyNumberFormat="1" applyFont="1" applyFill="1" applyBorder="1" applyAlignment="1">
      <alignment vertical="center"/>
    </xf>
    <xf numFmtId="0" fontId="0" fillId="0" borderId="14" xfId="656" applyBorder="1">
      <alignment vertical="center"/>
      <protection/>
    </xf>
    <xf numFmtId="193" fontId="8" fillId="0" borderId="0" xfId="535" applyNumberFormat="1" applyFont="1" applyFill="1">
      <alignment vertical="center"/>
      <protection/>
    </xf>
    <xf numFmtId="0" fontId="4" fillId="0" borderId="14" xfId="656" applyNumberFormat="1" applyFont="1" applyFill="1" applyBorder="1" applyAlignment="1">
      <alignment horizontal="left" vertical="center" indent="1" shrinkToFit="1"/>
      <protection/>
    </xf>
    <xf numFmtId="0" fontId="4" fillId="0" borderId="14" xfId="656" applyNumberFormat="1" applyFont="1" applyFill="1" applyBorder="1" applyAlignment="1">
      <alignment horizontal="left" vertical="center" wrapText="1" indent="1"/>
      <protection/>
    </xf>
    <xf numFmtId="0" fontId="0" fillId="0" borderId="14" xfId="656" applyNumberFormat="1" applyFont="1" applyFill="1" applyBorder="1" applyAlignment="1">
      <alignment horizontal="left" vertical="center" wrapText="1" indent="1"/>
      <protection/>
    </xf>
    <xf numFmtId="0" fontId="8" fillId="0" borderId="16" xfId="535" applyFont="1" applyFill="1" applyBorder="1" applyAlignment="1">
      <alignment horizontal="center" vertical="center"/>
      <protection/>
    </xf>
    <xf numFmtId="194" fontId="0" fillId="0" borderId="0" xfId="654" applyNumberFormat="1" applyFont="1" applyFill="1" applyAlignment="1">
      <alignment vertical="center"/>
      <protection/>
    </xf>
    <xf numFmtId="194" fontId="8" fillId="0" borderId="0" xfId="535" applyNumberFormat="1" applyFont="1" applyFill="1">
      <alignment vertical="center"/>
      <protection/>
    </xf>
    <xf numFmtId="192" fontId="8" fillId="0" borderId="0" xfId="42" applyNumberFormat="1" applyFont="1" applyFill="1" applyBorder="1" applyAlignment="1">
      <alignment vertical="center"/>
    </xf>
    <xf numFmtId="195" fontId="0" fillId="0" borderId="0" xfId="656" applyNumberFormat="1">
      <alignment vertical="center"/>
      <protection/>
    </xf>
    <xf numFmtId="195" fontId="0" fillId="0" borderId="0" xfId="656" applyNumberFormat="1" applyFont="1">
      <alignment vertical="center"/>
      <protection/>
    </xf>
    <xf numFmtId="0" fontId="5" fillId="0" borderId="17" xfId="654" applyFont="1" applyFill="1" applyBorder="1" applyAlignment="1">
      <alignment horizontal="center" vertical="center"/>
      <protection/>
    </xf>
    <xf numFmtId="0" fontId="5" fillId="0" borderId="12" xfId="654" applyFont="1" applyFill="1" applyBorder="1" applyAlignment="1">
      <alignment horizontal="center" vertical="center"/>
      <protection/>
    </xf>
    <xf numFmtId="189" fontId="5" fillId="0" borderId="0" xfId="535" applyNumberFormat="1" applyFont="1" applyFill="1" applyBorder="1" applyAlignment="1" applyProtection="1">
      <alignment horizontal="center" vertical="center" wrapText="1"/>
      <protection/>
    </xf>
    <xf numFmtId="195" fontId="5" fillId="0" borderId="14" xfId="654" applyNumberFormat="1" applyFont="1" applyFill="1" applyBorder="1" applyAlignment="1">
      <alignment horizontal="center" vertical="center" wrapText="1"/>
      <protection/>
    </xf>
    <xf numFmtId="195" fontId="0" fillId="0" borderId="14" xfId="656" applyNumberFormat="1" applyBorder="1">
      <alignment vertical="center"/>
      <protection/>
    </xf>
    <xf numFmtId="10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283">
      <alignment/>
      <protection/>
    </xf>
    <xf numFmtId="195" fontId="0" fillId="0" borderId="0" xfId="283" applyNumberFormat="1" applyFill="1">
      <alignment/>
      <protection/>
    </xf>
    <xf numFmtId="0" fontId="2" fillId="0" borderId="0" xfId="535" applyFont="1" applyFill="1" applyAlignment="1">
      <alignment horizontal="center" vertical="top"/>
      <protection/>
    </xf>
    <xf numFmtId="195" fontId="0" fillId="0" borderId="0" xfId="535" applyNumberFormat="1" applyFont="1" applyFill="1">
      <alignment vertical="center"/>
      <protection/>
    </xf>
    <xf numFmtId="195" fontId="0" fillId="0" borderId="0" xfId="283" applyNumberFormat="1" applyFont="1" applyFill="1">
      <alignment/>
      <protection/>
    </xf>
    <xf numFmtId="196" fontId="0" fillId="0" borderId="14" xfId="283" applyNumberFormat="1" applyFont="1" applyFill="1" applyBorder="1" applyAlignment="1">
      <alignment horizontal="center" vertical="center"/>
      <protection/>
    </xf>
    <xf numFmtId="49" fontId="9" fillId="0" borderId="14" xfId="477" applyNumberFormat="1" applyFont="1" applyFill="1" applyBorder="1" applyAlignment="1">
      <alignment horizontal="left" vertical="center" wrapText="1" indent="1"/>
      <protection/>
    </xf>
    <xf numFmtId="49" fontId="0" fillId="0" borderId="14" xfId="477" applyNumberFormat="1" applyFont="1" applyFill="1" applyBorder="1" applyAlignment="1">
      <alignment horizontal="left" vertical="center" wrapText="1" indent="2"/>
      <protection/>
    </xf>
    <xf numFmtId="49" fontId="9" fillId="0" borderId="14" xfId="477" applyNumberFormat="1" applyFont="1" applyFill="1" applyBorder="1" applyAlignment="1">
      <alignment horizontal="left" vertical="center" wrapText="1" indent="3"/>
      <protection/>
    </xf>
    <xf numFmtId="196" fontId="0" fillId="45" borderId="14" xfId="535" applyNumberFormat="1" applyFont="1" applyFill="1" applyBorder="1" applyAlignment="1" applyProtection="1">
      <alignment horizontal="center" vertical="center"/>
      <protection/>
    </xf>
    <xf numFmtId="49" fontId="0" fillId="0" borderId="14" xfId="477" applyNumberFormat="1" applyFont="1" applyFill="1" applyBorder="1" applyAlignment="1">
      <alignment horizontal="left" vertical="center" wrapText="1" indent="3"/>
      <protection/>
    </xf>
    <xf numFmtId="49" fontId="9" fillId="0" borderId="14" xfId="477" applyNumberFormat="1" applyFont="1" applyBorder="1" applyAlignment="1">
      <alignment horizontal="left" vertical="center" wrapText="1" indent="3"/>
      <protection/>
    </xf>
    <xf numFmtId="49" fontId="0" fillId="0" borderId="14" xfId="477" applyNumberFormat="1" applyFont="1" applyBorder="1" applyAlignment="1">
      <alignment horizontal="left" vertical="center" wrapText="1" indent="2"/>
      <protection/>
    </xf>
    <xf numFmtId="49" fontId="0" fillId="0" borderId="14" xfId="477" applyNumberFormat="1" applyFont="1" applyFill="1" applyBorder="1" applyAlignment="1">
      <alignment horizontal="left" vertical="center" wrapText="1" indent="1"/>
      <protection/>
    </xf>
    <xf numFmtId="49" fontId="9" fillId="0" borderId="14" xfId="477" applyNumberFormat="1" applyFont="1" applyBorder="1" applyAlignment="1">
      <alignment horizontal="left" vertical="center" wrapText="1" indent="1"/>
      <protection/>
    </xf>
    <xf numFmtId="49" fontId="74" fillId="0" borderId="14" xfId="477" applyNumberFormat="1" applyFont="1" applyBorder="1" applyAlignment="1">
      <alignment horizontal="left" vertical="center" wrapText="1" indent="2"/>
      <protection/>
    </xf>
    <xf numFmtId="49" fontId="74" fillId="0" borderId="14" xfId="477" applyNumberFormat="1" applyFont="1" applyBorder="1" applyAlignment="1">
      <alignment vertical="center" wrapText="1"/>
      <protection/>
    </xf>
    <xf numFmtId="0" fontId="0" fillId="0" borderId="0" xfId="283" applyFill="1">
      <alignment/>
      <protection/>
    </xf>
    <xf numFmtId="0" fontId="2" fillId="0" borderId="0" xfId="535" applyFont="1" applyFill="1" applyAlignment="1">
      <alignment vertical="top"/>
      <protection/>
    </xf>
    <xf numFmtId="0" fontId="0" fillId="0" borderId="0" xfId="535" applyFill="1" applyBorder="1">
      <alignment vertical="center"/>
      <protection/>
    </xf>
    <xf numFmtId="0" fontId="0" fillId="0" borderId="0" xfId="535" applyFill="1">
      <alignment vertical="center"/>
      <protection/>
    </xf>
    <xf numFmtId="189" fontId="8" fillId="0" borderId="0" xfId="535" applyNumberFormat="1" applyFont="1" applyFill="1">
      <alignment vertical="center"/>
      <protection/>
    </xf>
    <xf numFmtId="0" fontId="0" fillId="0" borderId="0" xfId="535" applyFont="1" applyFill="1" applyAlignment="1">
      <alignment horizontal="right" vertical="center"/>
      <protection/>
    </xf>
    <xf numFmtId="189" fontId="0" fillId="0" borderId="0" xfId="535" applyNumberFormat="1" applyFont="1" applyFill="1" applyAlignment="1">
      <alignment horizontal="right" vertical="center"/>
      <protection/>
    </xf>
    <xf numFmtId="0" fontId="5" fillId="0" borderId="14" xfId="535" applyFont="1" applyFill="1" applyBorder="1" applyAlignment="1">
      <alignment horizontal="center" vertical="center"/>
      <protection/>
    </xf>
    <xf numFmtId="195" fontId="5" fillId="0" borderId="14" xfId="535" applyNumberFormat="1" applyFont="1" applyFill="1" applyBorder="1" applyAlignment="1">
      <alignment horizontal="center" vertical="center"/>
      <protection/>
    </xf>
    <xf numFmtId="195" fontId="0" fillId="0" borderId="14" xfId="535" applyNumberFormat="1" applyFont="1" applyFill="1" applyBorder="1" applyAlignment="1" applyProtection="1">
      <alignment horizontal="center" vertical="center"/>
      <protection/>
    </xf>
    <xf numFmtId="9" fontId="0" fillId="0" borderId="14" xfId="535" applyNumberFormat="1" applyFont="1" applyFill="1" applyBorder="1" applyAlignment="1" applyProtection="1">
      <alignment horizontal="center" vertical="center"/>
      <protection/>
    </xf>
    <xf numFmtId="10" fontId="0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4" xfId="535" applyNumberFormat="1" applyFont="1" applyFill="1" applyBorder="1" applyAlignment="1" applyProtection="1">
      <alignment horizontal="left" vertical="center" indent="1"/>
      <protection/>
    </xf>
    <xf numFmtId="195" fontId="0" fillId="0" borderId="14" xfId="283" applyNumberFormat="1" applyFill="1" applyBorder="1" applyAlignment="1">
      <alignment horizontal="center" vertical="center"/>
      <protection/>
    </xf>
    <xf numFmtId="0" fontId="0" fillId="0" borderId="18" xfId="535" applyNumberFormat="1" applyFont="1" applyFill="1" applyBorder="1" applyAlignment="1" applyProtection="1">
      <alignment horizontal="left" vertical="center" indent="1"/>
      <protection/>
    </xf>
    <xf numFmtId="195" fontId="0" fillId="0" borderId="18" xfId="535" applyNumberFormat="1" applyFont="1" applyFill="1" applyBorder="1" applyAlignment="1" applyProtection="1">
      <alignment horizontal="center" vertical="center"/>
      <protection/>
    </xf>
    <xf numFmtId="0" fontId="0" fillId="0" borderId="19" xfId="535" applyNumberFormat="1" applyFont="1" applyFill="1" applyBorder="1" applyAlignment="1" applyProtection="1">
      <alignment horizontal="left" vertical="center" indent="1"/>
      <protection/>
    </xf>
    <xf numFmtId="195" fontId="0" fillId="0" borderId="19" xfId="535" applyNumberFormat="1" applyFont="1" applyFill="1" applyBorder="1" applyAlignment="1" applyProtection="1">
      <alignment horizontal="center" vertical="center"/>
      <protection/>
    </xf>
    <xf numFmtId="0" fontId="0" fillId="0" borderId="19" xfId="42" applyNumberFormat="1" applyFont="1" applyFill="1" applyBorder="1" applyAlignment="1" applyProtection="1">
      <alignment horizontal="center" vertical="center"/>
      <protection/>
    </xf>
    <xf numFmtId="0" fontId="5" fillId="0" borderId="20" xfId="535" applyNumberFormat="1" applyFont="1" applyFill="1" applyBorder="1" applyAlignment="1" applyProtection="1">
      <alignment horizontal="left" vertical="center" indent="1"/>
      <protection/>
    </xf>
    <xf numFmtId="195" fontId="0" fillId="0" borderId="20" xfId="535" applyNumberFormat="1" applyFont="1" applyFill="1" applyBorder="1" applyAlignment="1" applyProtection="1">
      <alignment horizontal="center" vertical="center"/>
      <protection/>
    </xf>
    <xf numFmtId="0" fontId="0" fillId="0" borderId="20" xfId="42" applyNumberFormat="1" applyFont="1" applyFill="1" applyBorder="1" applyAlignment="1" applyProtection="1">
      <alignment horizontal="center" vertical="center"/>
      <protection/>
    </xf>
    <xf numFmtId="189" fontId="8" fillId="0" borderId="0" xfId="42" applyNumberFormat="1" applyFont="1" applyFill="1" applyAlignment="1">
      <alignment vertical="center"/>
    </xf>
    <xf numFmtId="197" fontId="0" fillId="0" borderId="0" xfId="535" applyNumberFormat="1" applyFill="1">
      <alignment vertical="center"/>
      <protection/>
    </xf>
    <xf numFmtId="191" fontId="0" fillId="0" borderId="0" xfId="535" applyNumberFormat="1" applyFill="1">
      <alignment vertical="center"/>
      <protection/>
    </xf>
    <xf numFmtId="0" fontId="0" fillId="0" borderId="0" xfId="654" applyFont="1" applyFill="1" applyAlignment="1">
      <alignment vertical="center"/>
      <protection/>
    </xf>
    <xf numFmtId="197" fontId="0" fillId="0" borderId="0" xfId="535" applyNumberFormat="1" applyFill="1" applyBorder="1">
      <alignment vertical="center"/>
      <protection/>
    </xf>
    <xf numFmtId="191" fontId="0" fillId="0" borderId="0" xfId="535" applyNumberFormat="1" applyFill="1" applyBorder="1">
      <alignment vertical="center"/>
      <protection/>
    </xf>
    <xf numFmtId="0" fontId="0" fillId="0" borderId="0" xfId="654" applyFont="1" applyFill="1" applyBorder="1" applyAlignment="1">
      <alignment vertical="center"/>
      <protection/>
    </xf>
    <xf numFmtId="195" fontId="0" fillId="0" borderId="0" xfId="535" applyNumberFormat="1" applyFill="1">
      <alignment vertical="center"/>
      <protection/>
    </xf>
    <xf numFmtId="0" fontId="2" fillId="0" borderId="0" xfId="654" applyFont="1" applyFill="1" applyAlignment="1">
      <alignment vertical="top"/>
      <protection/>
    </xf>
    <xf numFmtId="0" fontId="5" fillId="0" borderId="0" xfId="654" applyFont="1" applyFill="1" applyAlignment="1">
      <alignment vertical="center" wrapText="1"/>
      <protection/>
    </xf>
    <xf numFmtId="0" fontId="10" fillId="0" borderId="0" xfId="654" applyFont="1" applyFill="1" applyAlignment="1">
      <alignment vertical="center"/>
      <protection/>
    </xf>
    <xf numFmtId="190" fontId="0" fillId="0" borderId="0" xfId="654" applyNumberFormat="1" applyFont="1" applyFill="1" applyAlignment="1">
      <alignment vertical="center"/>
      <protection/>
    </xf>
    <xf numFmtId="191" fontId="0" fillId="0" borderId="0" xfId="654" applyNumberFormat="1" applyFont="1" applyFill="1" applyAlignment="1">
      <alignment vertical="center"/>
      <protection/>
    </xf>
    <xf numFmtId="190" fontId="8" fillId="0" borderId="0" xfId="654" applyNumberFormat="1" applyFont="1" applyFill="1" applyAlignment="1">
      <alignment vertical="center"/>
      <protection/>
    </xf>
    <xf numFmtId="191" fontId="8" fillId="0" borderId="0" xfId="654" applyNumberFormat="1" applyFont="1" applyFill="1" applyAlignment="1">
      <alignment vertical="center"/>
      <protection/>
    </xf>
    <xf numFmtId="0" fontId="2" fillId="0" borderId="0" xfId="654" applyFont="1" applyFill="1" applyAlignment="1">
      <alignment horizontal="center" vertical="top"/>
      <protection/>
    </xf>
    <xf numFmtId="191" fontId="0" fillId="0" borderId="0" xfId="654" applyNumberFormat="1" applyFont="1" applyFill="1" applyAlignment="1">
      <alignment horizontal="right" vertical="center"/>
      <protection/>
    </xf>
    <xf numFmtId="0" fontId="6" fillId="0" borderId="14" xfId="654" applyFont="1" applyFill="1" applyBorder="1" applyAlignment="1">
      <alignment horizontal="left" vertical="center" wrapText="1" indent="1"/>
      <protection/>
    </xf>
    <xf numFmtId="190" fontId="0" fillId="0" borderId="14" xfId="238" applyNumberFormat="1" applyFont="1" applyFill="1" applyBorder="1" applyAlignment="1">
      <alignment horizontal="center" vertical="center"/>
      <protection/>
    </xf>
    <xf numFmtId="9" fontId="0" fillId="0" borderId="14" xfId="238" applyNumberFormat="1" applyFont="1" applyFill="1" applyBorder="1" applyAlignment="1">
      <alignment horizontal="center" vertical="center"/>
      <protection/>
    </xf>
    <xf numFmtId="10" fontId="0" fillId="0" borderId="14" xfId="42" applyNumberFormat="1" applyFont="1" applyFill="1" applyBorder="1" applyAlignment="1">
      <alignment horizontal="center" vertical="center"/>
    </xf>
    <xf numFmtId="0" fontId="0" fillId="0" borderId="14" xfId="42" applyNumberFormat="1" applyFont="1" applyFill="1" applyBorder="1" applyAlignment="1">
      <alignment horizontal="center" vertical="center"/>
    </xf>
    <xf numFmtId="0" fontId="4" fillId="0" borderId="20" xfId="654" applyFont="1" applyFill="1" applyBorder="1" applyAlignment="1">
      <alignment horizontal="left" vertical="center" wrapText="1" indent="1"/>
      <protection/>
    </xf>
    <xf numFmtId="190" fontId="0" fillId="0" borderId="20" xfId="238" applyNumberFormat="1" applyFont="1" applyFill="1" applyBorder="1" applyAlignment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90" fontId="0" fillId="0" borderId="21" xfId="238" applyNumberFormat="1" applyFont="1" applyFill="1" applyBorder="1" applyAlignment="1">
      <alignment horizontal="center" vertical="center"/>
      <protection/>
    </xf>
    <xf numFmtId="0" fontId="6" fillId="0" borderId="22" xfId="654" applyFont="1" applyFill="1" applyBorder="1" applyAlignment="1">
      <alignment horizontal="left" vertical="center" wrapText="1"/>
      <protection/>
    </xf>
    <xf numFmtId="190" fontId="0" fillId="0" borderId="22" xfId="238" applyNumberFormat="1" applyFont="1" applyFill="1" applyBorder="1" applyAlignment="1">
      <alignment horizontal="center" vertical="center"/>
      <protection/>
    </xf>
    <xf numFmtId="0" fontId="0" fillId="0" borderId="20" xfId="42" applyNumberFormat="1" applyFont="1" applyFill="1" applyBorder="1" applyAlignment="1">
      <alignment horizontal="center" vertical="center"/>
    </xf>
    <xf numFmtId="0" fontId="0" fillId="0" borderId="14" xfId="654" applyFont="1" applyFill="1" applyBorder="1" applyAlignment="1">
      <alignment horizontal="left" vertical="center" wrapText="1"/>
      <protection/>
    </xf>
    <xf numFmtId="0" fontId="0" fillId="0" borderId="14" xfId="654" applyFont="1" applyFill="1" applyBorder="1" applyAlignment="1">
      <alignment vertical="center" wrapText="1"/>
      <protection/>
    </xf>
    <xf numFmtId="0" fontId="6" fillId="0" borderId="14" xfId="654" applyFont="1" applyFill="1" applyBorder="1" applyAlignment="1">
      <alignment horizontal="left" vertical="center" wrapText="1"/>
      <protection/>
    </xf>
    <xf numFmtId="190" fontId="0" fillId="0" borderId="23" xfId="654" applyNumberFormat="1" applyFont="1" applyFill="1" applyBorder="1" applyAlignment="1">
      <alignment vertical="center"/>
      <protection/>
    </xf>
    <xf numFmtId="190" fontId="0" fillId="0" borderId="0" xfId="654" applyNumberFormat="1" applyFont="1" applyFill="1" applyBorder="1" applyAlignment="1">
      <alignment vertical="center"/>
      <protection/>
    </xf>
    <xf numFmtId="190" fontId="0" fillId="0" borderId="24" xfId="654" applyNumberFormat="1" applyFont="1" applyFill="1" applyBorder="1" applyAlignment="1">
      <alignment vertical="center"/>
      <protection/>
    </xf>
    <xf numFmtId="190" fontId="10" fillId="0" borderId="0" xfId="654" applyNumberFormat="1" applyFont="1" applyFill="1" applyAlignment="1">
      <alignment vertical="center"/>
      <protection/>
    </xf>
    <xf numFmtId="0" fontId="11" fillId="0" borderId="0" xfId="542" applyFont="1" applyBorder="1" applyAlignment="1" applyProtection="1">
      <alignment/>
      <protection/>
    </xf>
    <xf numFmtId="0" fontId="12" fillId="0" borderId="0" xfId="542">
      <alignment/>
      <protection/>
    </xf>
    <xf numFmtId="0" fontId="75" fillId="0" borderId="0" xfId="542" applyFont="1" applyBorder="1" applyAlignment="1" applyProtection="1">
      <alignment horizontal="center" vertical="center"/>
      <protection/>
    </xf>
    <xf numFmtId="0" fontId="14" fillId="0" borderId="0" xfId="542" applyFont="1" applyBorder="1" applyAlignment="1" applyProtection="1">
      <alignment horizontal="center" vertical="center"/>
      <protection/>
    </xf>
    <xf numFmtId="0" fontId="76" fillId="0" borderId="0" xfId="542" applyFont="1" applyBorder="1" applyAlignment="1" applyProtection="1">
      <alignment horizontal="center" vertical="center"/>
      <protection/>
    </xf>
    <xf numFmtId="0" fontId="15" fillId="0" borderId="14" xfId="542" applyFont="1" applyBorder="1" applyAlignment="1" applyProtection="1">
      <alignment horizontal="center" vertical="center"/>
      <protection/>
    </xf>
    <xf numFmtId="0" fontId="77" fillId="0" borderId="25" xfId="542" applyFont="1" applyBorder="1" applyAlignment="1" applyProtection="1">
      <alignment vertical="center"/>
      <protection/>
    </xf>
    <xf numFmtId="198" fontId="77" fillId="0" borderId="25" xfId="542" applyNumberFormat="1" applyFont="1" applyBorder="1" applyAlignment="1" applyProtection="1">
      <alignment vertical="center"/>
      <protection/>
    </xf>
    <xf numFmtId="0" fontId="78" fillId="0" borderId="26" xfId="542" applyFont="1" applyBorder="1" applyAlignment="1" applyProtection="1">
      <alignment vertical="center"/>
      <protection/>
    </xf>
    <xf numFmtId="198" fontId="78" fillId="0" borderId="26" xfId="542" applyNumberFormat="1" applyFont="1" applyBorder="1" applyAlignment="1" applyProtection="1">
      <alignment vertical="center"/>
      <protection/>
    </xf>
    <xf numFmtId="0" fontId="77" fillId="0" borderId="26" xfId="542" applyFont="1" applyBorder="1" applyAlignment="1" applyProtection="1">
      <alignment vertical="center"/>
      <protection/>
    </xf>
    <xf numFmtId="198" fontId="77" fillId="0" borderId="26" xfId="542" applyNumberFormat="1" applyFont="1" applyBorder="1" applyAlignment="1" applyProtection="1">
      <alignment vertical="center"/>
      <protection/>
    </xf>
    <xf numFmtId="198" fontId="11" fillId="0" borderId="0" xfId="542" applyNumberFormat="1" applyFont="1" applyBorder="1" applyAlignment="1" applyProtection="1">
      <alignment/>
      <protection/>
    </xf>
    <xf numFmtId="0" fontId="11" fillId="0" borderId="0" xfId="542" applyFont="1" applyBorder="1" applyAlignment="1" applyProtection="1">
      <alignment vertical="center"/>
      <protection/>
    </xf>
    <xf numFmtId="0" fontId="5" fillId="0" borderId="0" xfId="265" applyFont="1" applyFill="1" applyAlignment="1">
      <alignment vertical="center"/>
      <protection/>
    </xf>
    <xf numFmtId="0" fontId="0" fillId="4" borderId="0" xfId="265" applyFont="1" applyFill="1" applyAlignment="1">
      <alignment vertical="center"/>
      <protection/>
    </xf>
    <xf numFmtId="0" fontId="0" fillId="46" borderId="0" xfId="265" applyFont="1" applyFill="1" applyAlignment="1">
      <alignment vertical="center"/>
      <protection/>
    </xf>
    <xf numFmtId="0" fontId="0" fillId="47" borderId="0" xfId="265" applyFont="1" applyFill="1" applyAlignment="1">
      <alignment vertical="center"/>
      <protection/>
    </xf>
    <xf numFmtId="0" fontId="10" fillId="47" borderId="0" xfId="265" applyFont="1" applyFill="1" applyAlignment="1">
      <alignment vertical="center"/>
      <protection/>
    </xf>
    <xf numFmtId="0" fontId="0" fillId="0" borderId="0" xfId="265" applyFont="1" applyFill="1" applyAlignment="1">
      <alignment vertical="center"/>
      <protection/>
    </xf>
    <xf numFmtId="193" fontId="0" fillId="0" borderId="0" xfId="265" applyNumberFormat="1" applyFont="1" applyFill="1" applyAlignment="1">
      <alignment horizontal="center" vertical="center"/>
      <protection/>
    </xf>
    <xf numFmtId="198" fontId="0" fillId="0" borderId="0" xfId="265" applyNumberFormat="1" applyFont="1" applyFill="1" applyAlignment="1">
      <alignment horizontal="center" vertical="center"/>
      <protection/>
    </xf>
    <xf numFmtId="0" fontId="0" fillId="0" borderId="0" xfId="265" applyFont="1" applyFill="1" applyAlignment="1">
      <alignment horizontal="center" vertical="center"/>
      <protection/>
    </xf>
    <xf numFmtId="0" fontId="17" fillId="0" borderId="0" xfId="265" applyFont="1" applyFill="1" applyAlignment="1">
      <alignment horizontal="center" vertical="center"/>
      <protection/>
    </xf>
    <xf numFmtId="0" fontId="5" fillId="0" borderId="14" xfId="503" applyFont="1" applyFill="1" applyBorder="1" applyAlignment="1">
      <alignment horizontal="center" vertical="center"/>
      <protection/>
    </xf>
    <xf numFmtId="193" fontId="5" fillId="0" borderId="18" xfId="503" applyNumberFormat="1" applyFont="1" applyFill="1" applyBorder="1" applyAlignment="1">
      <alignment horizontal="center" vertical="center"/>
      <protection/>
    </xf>
    <xf numFmtId="198" fontId="5" fillId="0" borderId="18" xfId="503" applyNumberFormat="1" applyFont="1" applyFill="1" applyBorder="1" applyAlignment="1">
      <alignment horizontal="center" vertical="center"/>
      <protection/>
    </xf>
    <xf numFmtId="0" fontId="5" fillId="0" borderId="14" xfId="265" applyFont="1" applyFill="1" applyBorder="1" applyAlignment="1">
      <alignment horizontal="center" vertical="center" wrapText="1"/>
      <protection/>
    </xf>
    <xf numFmtId="199" fontId="0" fillId="48" borderId="17" xfId="503" applyNumberFormat="1" applyFont="1" applyFill="1" applyBorder="1" applyAlignment="1" applyProtection="1">
      <alignment vertical="center" wrapText="1"/>
      <protection/>
    </xf>
    <xf numFmtId="198" fontId="0" fillId="48" borderId="14" xfId="503" applyNumberFormat="1" applyFont="1" applyFill="1" applyBorder="1" applyAlignment="1" applyProtection="1">
      <alignment horizontal="center" vertical="center"/>
      <protection/>
    </xf>
    <xf numFmtId="10" fontId="0" fillId="48" borderId="14" xfId="42" applyNumberFormat="1" applyFont="1" applyFill="1" applyBorder="1" applyAlignment="1">
      <alignment horizontal="center" vertical="center"/>
    </xf>
    <xf numFmtId="199" fontId="0" fillId="47" borderId="27" xfId="503" applyNumberFormat="1" applyFont="1" applyFill="1" applyBorder="1" applyAlignment="1" applyProtection="1">
      <alignment horizontal="left" vertical="center"/>
      <protection/>
    </xf>
    <xf numFmtId="198" fontId="0" fillId="47" borderId="14" xfId="503" applyNumberFormat="1" applyFont="1" applyFill="1" applyBorder="1" applyAlignment="1" applyProtection="1">
      <alignment horizontal="center" vertical="center"/>
      <protection/>
    </xf>
    <xf numFmtId="10" fontId="0" fillId="47" borderId="14" xfId="42" applyNumberFormat="1" applyFont="1" applyFill="1" applyBorder="1" applyAlignment="1">
      <alignment horizontal="center" vertical="center"/>
    </xf>
    <xf numFmtId="199" fontId="0" fillId="46" borderId="27" xfId="503" applyNumberFormat="1" applyFont="1" applyFill="1" applyBorder="1" applyAlignment="1" applyProtection="1">
      <alignment horizontal="left" vertical="center"/>
      <protection/>
    </xf>
    <xf numFmtId="198" fontId="0" fillId="46" borderId="14" xfId="503" applyNumberFormat="1" applyFont="1" applyFill="1" applyBorder="1" applyAlignment="1" applyProtection="1">
      <alignment horizontal="center" vertical="center"/>
      <protection/>
    </xf>
    <xf numFmtId="10" fontId="0" fillId="46" borderId="14" xfId="42" applyNumberFormat="1" applyFont="1" applyFill="1" applyBorder="1" applyAlignment="1">
      <alignment horizontal="center" vertical="center"/>
    </xf>
    <xf numFmtId="199" fontId="0" fillId="0" borderId="27" xfId="503" applyNumberFormat="1" applyFont="1" applyFill="1" applyBorder="1" applyAlignment="1" applyProtection="1">
      <alignment horizontal="left" vertical="center"/>
      <protection/>
    </xf>
    <xf numFmtId="198" fontId="0" fillId="0" borderId="14" xfId="503" applyNumberFormat="1" applyFont="1" applyFill="1" applyBorder="1" applyAlignment="1" applyProtection="1">
      <alignment horizontal="center" vertical="center"/>
      <protection/>
    </xf>
    <xf numFmtId="196" fontId="0" fillId="0" borderId="14" xfId="503" applyNumberFormat="1" applyFont="1" applyFill="1" applyBorder="1" applyAlignment="1" applyProtection="1">
      <alignment horizontal="center" vertical="center"/>
      <protection/>
    </xf>
    <xf numFmtId="0" fontId="0" fillId="0" borderId="14" xfId="503" applyNumberFormat="1" applyFont="1" applyFill="1" applyBorder="1" applyAlignment="1" applyProtection="1">
      <alignment horizontal="center" vertical="center"/>
      <protection/>
    </xf>
    <xf numFmtId="196" fontId="0" fillId="47" borderId="14" xfId="503" applyNumberFormat="1" applyFont="1" applyFill="1" applyBorder="1" applyAlignment="1" applyProtection="1">
      <alignment horizontal="center" vertical="center"/>
      <protection/>
    </xf>
    <xf numFmtId="196" fontId="0" fillId="46" borderId="14" xfId="503" applyNumberFormat="1" applyFont="1" applyFill="1" applyBorder="1" applyAlignment="1" applyProtection="1">
      <alignment horizontal="center" vertical="center"/>
      <protection/>
    </xf>
    <xf numFmtId="199" fontId="0" fillId="46" borderId="14" xfId="503" applyNumberFormat="1" applyFont="1" applyFill="1" applyBorder="1" applyAlignment="1" applyProtection="1">
      <alignment horizontal="left" vertical="center"/>
      <protection/>
    </xf>
    <xf numFmtId="199" fontId="0" fillId="0" borderId="14" xfId="503" applyNumberFormat="1" applyFont="1" applyFill="1" applyBorder="1" applyAlignment="1" applyProtection="1">
      <alignment horizontal="left" vertical="center"/>
      <protection/>
    </xf>
    <xf numFmtId="199" fontId="0" fillId="47" borderId="14" xfId="503" applyNumberFormat="1" applyFont="1" applyFill="1" applyBorder="1" applyAlignment="1" applyProtection="1">
      <alignment horizontal="left" vertical="center"/>
      <protection/>
    </xf>
    <xf numFmtId="0" fontId="0" fillId="0" borderId="14" xfId="265" applyFont="1" applyFill="1" applyBorder="1" applyAlignment="1">
      <alignment vertical="center"/>
      <protection/>
    </xf>
    <xf numFmtId="193" fontId="0" fillId="0" borderId="14" xfId="265" applyNumberFormat="1" applyFont="1" applyFill="1" applyBorder="1" applyAlignment="1">
      <alignment horizontal="center" vertical="center"/>
      <protection/>
    </xf>
    <xf numFmtId="196" fontId="0" fillId="0" borderId="14" xfId="265" applyNumberFormat="1" applyFont="1" applyFill="1" applyBorder="1" applyAlignment="1">
      <alignment horizontal="center" vertical="center"/>
      <protection/>
    </xf>
    <xf numFmtId="0" fontId="0" fillId="47" borderId="14" xfId="265" applyFont="1" applyFill="1" applyBorder="1" applyAlignment="1">
      <alignment vertical="center"/>
      <protection/>
    </xf>
    <xf numFmtId="193" fontId="0" fillId="47" borderId="14" xfId="265" applyNumberFormat="1" applyFont="1" applyFill="1" applyBorder="1" applyAlignment="1">
      <alignment horizontal="center" vertical="center"/>
      <protection/>
    </xf>
    <xf numFmtId="0" fontId="0" fillId="46" borderId="14" xfId="265" applyFont="1" applyFill="1" applyBorder="1" applyAlignment="1">
      <alignment vertical="center"/>
      <protection/>
    </xf>
    <xf numFmtId="193" fontId="0" fillId="46" borderId="14" xfId="265" applyNumberFormat="1" applyFont="1" applyFill="1" applyBorder="1" applyAlignment="1">
      <alignment horizontal="center" vertical="center"/>
      <protection/>
    </xf>
    <xf numFmtId="196" fontId="0" fillId="46" borderId="14" xfId="265" applyNumberFormat="1" applyFont="1" applyFill="1" applyBorder="1" applyAlignment="1">
      <alignment horizontal="center" vertical="center"/>
      <protection/>
    </xf>
    <xf numFmtId="0" fontId="0" fillId="49" borderId="0" xfId="535" applyFill="1">
      <alignment vertical="center"/>
      <protection/>
    </xf>
    <xf numFmtId="195" fontId="8" fillId="0" borderId="0" xfId="535" applyNumberFormat="1" applyFont="1" applyFill="1">
      <alignment vertical="center"/>
      <protection/>
    </xf>
    <xf numFmtId="191" fontId="8" fillId="0" borderId="0" xfId="535" applyNumberFormat="1" applyFont="1" applyFill="1">
      <alignment vertical="center"/>
      <protection/>
    </xf>
    <xf numFmtId="0" fontId="5" fillId="0" borderId="14" xfId="535" applyFont="1" applyFill="1" applyBorder="1">
      <alignment vertical="center"/>
      <protection/>
    </xf>
    <xf numFmtId="195" fontId="0" fillId="0" borderId="14" xfId="34" applyNumberFormat="1" applyFont="1" applyFill="1" applyBorder="1" applyAlignment="1" applyProtection="1">
      <alignment horizontal="center" vertical="center"/>
      <protection/>
    </xf>
    <xf numFmtId="0" fontId="0" fillId="0" borderId="14" xfId="535" applyFont="1" applyFill="1" applyBorder="1" applyAlignment="1">
      <alignment horizontal="center" vertical="center"/>
      <protection/>
    </xf>
    <xf numFmtId="0" fontId="0" fillId="0" borderId="14" xfId="535" applyNumberFormat="1" applyFont="1" applyFill="1" applyBorder="1" applyAlignment="1" applyProtection="1">
      <alignment horizontal="left" vertical="center" indent="2"/>
      <protection/>
    </xf>
    <xf numFmtId="195" fontId="0" fillId="0" borderId="14" xfId="0" applyNumberFormat="1" applyFont="1" applyFill="1" applyBorder="1" applyAlignment="1" applyProtection="1">
      <alignment horizontal="center" vertical="center"/>
      <protection/>
    </xf>
    <xf numFmtId="195" fontId="0" fillId="0" borderId="14" xfId="0" applyNumberFormat="1" applyFont="1" applyFill="1" applyBorder="1" applyAlignment="1">
      <alignment horizontal="center" vertical="center"/>
    </xf>
    <xf numFmtId="195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535" applyFont="1" applyFill="1" applyBorder="1" applyAlignment="1">
      <alignment horizontal="left" vertical="center" indent="1"/>
      <protection/>
    </xf>
    <xf numFmtId="190" fontId="0" fillId="0" borderId="14" xfId="535" applyNumberFormat="1" applyFont="1" applyFill="1" applyBorder="1" applyAlignment="1">
      <alignment horizontal="center" vertical="center"/>
      <protection/>
    </xf>
    <xf numFmtId="0" fontId="0" fillId="0" borderId="14" xfId="535" applyFont="1" applyFill="1" applyBorder="1" applyAlignment="1">
      <alignment horizontal="left" vertical="center" indent="1"/>
      <protection/>
    </xf>
    <xf numFmtId="195" fontId="0" fillId="0" borderId="14" xfId="535" applyNumberFormat="1" applyFont="1" applyFill="1" applyBorder="1" applyAlignment="1">
      <alignment horizontal="center" vertical="center"/>
      <protection/>
    </xf>
    <xf numFmtId="0" fontId="0" fillId="0" borderId="14" xfId="535" applyFont="1" applyFill="1" applyBorder="1" applyAlignment="1">
      <alignment horizontal="left" vertical="center" indent="2"/>
      <protection/>
    </xf>
    <xf numFmtId="195" fontId="0" fillId="49" borderId="0" xfId="535" applyNumberFormat="1" applyFill="1">
      <alignment vertical="center"/>
      <protection/>
    </xf>
    <xf numFmtId="0" fontId="0" fillId="49" borderId="24" xfId="535" applyFill="1" applyBorder="1">
      <alignment vertical="center"/>
      <protection/>
    </xf>
    <xf numFmtId="197" fontId="0" fillId="0" borderId="14" xfId="535" applyNumberFormat="1" applyFont="1" applyFill="1" applyBorder="1" applyAlignment="1">
      <alignment horizontal="center" vertical="center"/>
      <protection/>
    </xf>
    <xf numFmtId="190" fontId="0" fillId="0" borderId="14" xfId="535" applyNumberFormat="1" applyFont="1" applyFill="1" applyBorder="1" applyAlignment="1" applyProtection="1">
      <alignment horizontal="center" vertical="center"/>
      <protection/>
    </xf>
    <xf numFmtId="191" fontId="0" fillId="0" borderId="14" xfId="535" applyNumberFormat="1" applyFont="1" applyFill="1" applyBorder="1" applyAlignment="1" applyProtection="1">
      <alignment horizontal="center" vertical="center"/>
      <protection/>
    </xf>
    <xf numFmtId="191" fontId="0" fillId="0" borderId="14" xfId="535" applyNumberFormat="1" applyFont="1" applyFill="1" applyBorder="1" applyAlignment="1">
      <alignment horizontal="center" vertical="center"/>
      <protection/>
    </xf>
    <xf numFmtId="191" fontId="0" fillId="0" borderId="0" xfId="535" applyNumberFormat="1" applyFont="1" applyFill="1" applyAlignment="1">
      <alignment horizontal="right" vertical="center"/>
      <protection/>
    </xf>
    <xf numFmtId="0" fontId="0" fillId="0" borderId="14" xfId="535" applyNumberFormat="1" applyFont="1" applyFill="1" applyBorder="1" applyAlignment="1">
      <alignment horizontal="center" vertical="center"/>
      <protection/>
    </xf>
    <xf numFmtId="0" fontId="5" fillId="0" borderId="0" xfId="654" applyFont="1" applyFill="1" applyAlignment="1">
      <alignment vertical="center"/>
      <protection/>
    </xf>
    <xf numFmtId="0" fontId="18" fillId="0" borderId="0" xfId="654" applyFont="1" applyFill="1" applyAlignment="1">
      <alignment vertical="center"/>
      <protection/>
    </xf>
    <xf numFmtId="190" fontId="0" fillId="49" borderId="0" xfId="654" applyNumberFormat="1" applyFont="1" applyFill="1" applyAlignment="1">
      <alignment vertical="center"/>
      <protection/>
    </xf>
    <xf numFmtId="0" fontId="5" fillId="0" borderId="14" xfId="654" applyFont="1" applyFill="1" applyBorder="1" applyAlignment="1">
      <alignment horizontal="left" vertical="center" wrapText="1" indent="1"/>
      <protection/>
    </xf>
    <xf numFmtId="190" fontId="0" fillId="0" borderId="14" xfId="654" applyNumberFormat="1" applyFont="1" applyFill="1" applyBorder="1" applyAlignment="1">
      <alignment horizontal="center" vertical="center"/>
      <protection/>
    </xf>
    <xf numFmtId="9" fontId="0" fillId="0" borderId="14" xfId="654" applyNumberFormat="1" applyFont="1" applyFill="1" applyBorder="1" applyAlignment="1">
      <alignment horizontal="center" vertical="center"/>
      <protection/>
    </xf>
    <xf numFmtId="0" fontId="5" fillId="0" borderId="14" xfId="654" applyFont="1" applyFill="1" applyBorder="1" applyAlignment="1">
      <alignment horizontal="left" vertical="center" indent="1"/>
      <protection/>
    </xf>
    <xf numFmtId="0" fontId="0" fillId="0" borderId="14" xfId="654" applyFont="1" applyFill="1" applyBorder="1" applyAlignment="1">
      <alignment horizontal="left" vertical="center" indent="2"/>
      <protection/>
    </xf>
    <xf numFmtId="190" fontId="0" fillId="0" borderId="14" xfId="29" applyNumberFormat="1" applyFont="1" applyFill="1" applyBorder="1" applyAlignment="1">
      <alignment horizontal="center" vertical="center"/>
    </xf>
    <xf numFmtId="0" fontId="0" fillId="0" borderId="14" xfId="654" applyFont="1" applyFill="1" applyBorder="1" applyAlignment="1">
      <alignment horizontal="left" vertical="center" indent="1"/>
      <protection/>
    </xf>
    <xf numFmtId="0" fontId="5" fillId="0" borderId="0" xfId="654" applyFont="1" applyFill="1" applyBorder="1" applyAlignment="1">
      <alignment horizontal="center" vertical="center" wrapText="1"/>
      <protection/>
    </xf>
    <xf numFmtId="10" fontId="0" fillId="0" borderId="0" xfId="29" applyNumberFormat="1" applyFont="1" applyFill="1" applyBorder="1" applyAlignment="1">
      <alignment horizontal="center" vertical="center"/>
    </xf>
    <xf numFmtId="0" fontId="0" fillId="0" borderId="0" xfId="29" applyNumberFormat="1" applyFont="1" applyFill="1" applyBorder="1" applyAlignment="1">
      <alignment horizontal="center" vertical="center"/>
    </xf>
  </cellXfs>
  <cellStyles count="860">
    <cellStyle name="Normal" xfId="0"/>
    <cellStyle name="差_gdp" xfId="15"/>
    <cellStyle name="Currency [0]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自行调整差异系数顺序" xfId="31"/>
    <cellStyle name="20% - Accent4" xfId="32"/>
    <cellStyle name="差_市辖区测算-新科目（20080626）" xfId="33"/>
    <cellStyle name="Comma" xfId="34"/>
    <cellStyle name="好_分析缺口率_财力性转移支付2010年预算参考数" xfId="35"/>
    <cellStyle name="差" xfId="36"/>
    <cellStyle name="40% - 强调文字颜色 3" xfId="37"/>
    <cellStyle name="60% - 强调文字颜色 3" xfId="38"/>
    <cellStyle name="Hyperlink" xfId="39"/>
    <cellStyle name="差_缺口县区测算(财政部标准)" xfId="40"/>
    <cellStyle name="Accent2 - 60%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常规 6" xfId="46"/>
    <cellStyle name="差_安徽 缺口县区测算(地方填报)1_财力性转移支付2010年预算参考数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标题" xfId="53"/>
    <cellStyle name="差_2006年28四川" xfId="54"/>
    <cellStyle name="解释性文本" xfId="55"/>
    <cellStyle name="标题 1" xfId="56"/>
    <cellStyle name="百分比 4" xfId="57"/>
    <cellStyle name="差_测算结果汇总_财力性转移支付2010年预算参考数" xfId="58"/>
    <cellStyle name="标题 2" xfId="59"/>
    <cellStyle name="百分比 5" xfId="60"/>
    <cellStyle name="差_核定人数下发表" xfId="61"/>
    <cellStyle name="差_农林水和城市维护标准支出20080505－县区合计_财力性转移支付2010年预算参考数" xfId="62"/>
    <cellStyle name="差_测算结果_财力性转移支付2010年预算参考数" xfId="63"/>
    <cellStyle name="60% - 强调文字颜色 1" xfId="64"/>
    <cellStyle name="标题 3" xfId="65"/>
    <cellStyle name="好_汇总表_财力性转移支付2010年预算参考数" xfId="66"/>
    <cellStyle name="60% - 强调文字颜色 4" xfId="67"/>
    <cellStyle name="输出" xfId="68"/>
    <cellStyle name="Input" xfId="69"/>
    <cellStyle name="常规 26" xfId="70"/>
    <cellStyle name="计算" xfId="71"/>
    <cellStyle name="检查单元格" xfId="72"/>
    <cellStyle name="差_2007一般预算支出口径剔除表" xfId="73"/>
    <cellStyle name="40% - 强调文字颜色 4 2" xfId="74"/>
    <cellStyle name="20% - 强调文字颜色 6" xfId="75"/>
    <cellStyle name="好_县市旗测算-新科目（20080626）_不含人员经费系数_财力性转移支付2010年预算参考数" xfId="76"/>
    <cellStyle name="Currency [0]" xfId="77"/>
    <cellStyle name="强调文字颜色 2" xfId="78"/>
    <cellStyle name="好_数据--基础数据--预算组--2015年人代会预算部分--2015.01.20--人代会前第6稿--按姚局意见改--调市级项级明细" xfId="79"/>
    <cellStyle name="链接单元格" xfId="80"/>
    <cellStyle name="汇总" xfId="81"/>
    <cellStyle name="好_云南 缺口县区测算(地方填报)" xfId="82"/>
    <cellStyle name="差_Book2" xfId="83"/>
    <cellStyle name="好" xfId="84"/>
    <cellStyle name="好_市辖区测算-新科目（20080626）_财力性转移支付2010年预算参考数" xfId="85"/>
    <cellStyle name="差_平邑_财力性转移支付2010年预算参考数" xfId="86"/>
    <cellStyle name="千位[0]_(人代会用)" xfId="87"/>
    <cellStyle name="Heading 3" xfId="88"/>
    <cellStyle name="差_教育(按照总人口测算）—20080416_县市旗测算-新科目（含人口规模效应）_财力性转移支付2010年预算参考数" xfId="89"/>
    <cellStyle name="适中" xfId="90"/>
    <cellStyle name="20% - 强调文字颜色 5" xfId="91"/>
    <cellStyle name="强调文字颜色 1" xfId="92"/>
    <cellStyle name="差_行政（人员）_县市旗测算-新科目（含人口规模效应）" xfId="93"/>
    <cellStyle name="20% - 强调文字颜色 1" xfId="94"/>
    <cellStyle name="40% - 强调文字颜色 1" xfId="95"/>
    <cellStyle name="差_县市旗测算-新科目（20080626）_不含人员经费系数" xfId="96"/>
    <cellStyle name="20% - 强调文字颜色 2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40% - 强调文字颜色 2" xfId="100"/>
    <cellStyle name="千位分隔[0] 2" xfId="101"/>
    <cellStyle name="差_教育(按照总人口测算）—20080416_不含人员经费系数_财力性转移支付2010年预算参考数" xfId="102"/>
    <cellStyle name="强调文字颜色 3" xfId="103"/>
    <cellStyle name="强调文字颜色 4" xfId="104"/>
    <cellStyle name="差_2006年34青海_财力性转移支付2010年预算参考数" xfId="105"/>
    <cellStyle name="差_其他部门(按照总人口测算）—20080416_不含人员经费系数_财力性转移支付2010年预算参考数" xfId="106"/>
    <cellStyle name="20% - 强调文字颜色 4" xfId="107"/>
    <cellStyle name="40% - 强调文字颜色 4" xfId="108"/>
    <cellStyle name="强调文字颜色 5" xfId="109"/>
    <cellStyle name="差_行政公检法测算_县市旗测算-新科目（含人口规模效应）" xfId="110"/>
    <cellStyle name="40% - 强调文字颜色 5" xfId="111"/>
    <cellStyle name="差_行政(燃修费)_民生政策最低支出需求" xfId="112"/>
    <cellStyle name="差_分县成本差异系数_民生政策最低支出需求_财力性转移支付2010年预算参考数" xfId="113"/>
    <cellStyle name="差_市辖区测算20080510_民生政策最低支出需求_财力性转移支付2010年预算参考数" xfId="114"/>
    <cellStyle name="60% - 强调文字颜色 5" xfId="115"/>
    <cellStyle name="差_2006年全省财力计算表（中央、决算）" xfId="116"/>
    <cellStyle name="强调文字颜色 6" xfId="117"/>
    <cellStyle name="好_成本差异系数" xfId="118"/>
    <cellStyle name="差_2_财力性转移支付2010年预算参考数" xfId="119"/>
    <cellStyle name="40% - 强调文字颜色 6" xfId="120"/>
    <cellStyle name="60% - 强调文字颜色 6" xfId="121"/>
    <cellStyle name="_ET_STYLE_NoName_00_" xfId="122"/>
    <cellStyle name="20% - Accent2" xfId="123"/>
    <cellStyle name="差_县市旗测算-新科目（20080626）_民生政策最低支出需求" xfId="124"/>
    <cellStyle name="好_行政公检法测算_县市旗测算-新科目（含人口规模效应）_财力性转移支付2010年预算参考数" xfId="125"/>
    <cellStyle name="20% - Accent3" xfId="126"/>
    <cellStyle name="好_11大理_财力性转移支付2010年预算参考数" xfId="127"/>
    <cellStyle name="20% - Accent5" xfId="128"/>
    <cellStyle name="好_县市旗测算-新科目（20080626）_民生政策最低支出需求" xfId="129"/>
    <cellStyle name="差_其他部门(按照总人口测算）—20080416_县市旗测算-新科目（含人口规模效应）_财力性转移支付2010年预算参考数" xfId="130"/>
    <cellStyle name="20% - Accent6" xfId="131"/>
    <cellStyle name="差_2006年30云南" xfId="132"/>
    <cellStyle name="?鹎%U龡&amp;H齲_x0001_C铣_x0014__x0007__x0001__x0001_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好_03昭通" xfId="138"/>
    <cellStyle name="差_自行调整差异系数顺序_财力性转移支付2010年预算参考数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40% - Accent6" xfId="164"/>
    <cellStyle name="40% - 强调文字颜色 1 2" xfId="165"/>
    <cellStyle name="40% - 强调文字颜色 2 2" xfId="166"/>
    <cellStyle name="40% - 强调文字颜色 3 2" xfId="167"/>
    <cellStyle name="40% - 强调文字颜色 5 2" xfId="168"/>
    <cellStyle name="40% - 强调文字颜色 6 2" xfId="169"/>
    <cellStyle name="差_行政公检法测算_不含人员经费系数" xfId="170"/>
    <cellStyle name="常规 4_2008年横排表0721" xfId="171"/>
    <cellStyle name="差_03昭通" xfId="172"/>
    <cellStyle name="差_行政公检法测算_不含人员经费系数_财力性转移支付2010年预算参考数" xfId="173"/>
    <cellStyle name="强调 2" xfId="174"/>
    <cellStyle name="60% - Accent1" xfId="175"/>
    <cellStyle name="差_同德" xfId="176"/>
    <cellStyle name="Comma_1995" xfId="177"/>
    <cellStyle name="常规 2 2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常规 2 3" xfId="182"/>
    <cellStyle name="60% - Accent3" xfId="183"/>
    <cellStyle name="60% - Accent4" xfId="184"/>
    <cellStyle name="差_县区合并测算20080421_县市旗测算-新科目（含人口规模效应）_财力性转移支付2010年预算参考数" xfId="185"/>
    <cellStyle name="强调文字颜色 4 2" xfId="186"/>
    <cellStyle name="60% - Accent5" xfId="187"/>
    <cellStyle name="好_检验表" xfId="188"/>
    <cellStyle name="60% - Accent6" xfId="189"/>
    <cellStyle name="Heading 4" xfId="190"/>
    <cellStyle name="好_县市旗测算-新科目（20080627）_财力性转移支付2010年预算参考数" xfId="191"/>
    <cellStyle name="콤마 [0]_BOILER-CO1" xfId="192"/>
    <cellStyle name="好_市辖区测算-新科目（20080626）_县市旗测算-新科目（含人口规模效应）_财力性转移支付2010年预算参考数" xfId="193"/>
    <cellStyle name="好_2008年预计支出与2007年对比" xfId="194"/>
    <cellStyle name="60% - 强调文字颜色 1 2" xfId="195"/>
    <cellStyle name="好_社保处下达区县2015年指标（第二批）" xfId="196"/>
    <cellStyle name="60% - 强调文字颜色 2 2" xfId="197"/>
    <cellStyle name="好_县市旗测算20080508_不含人员经费系数_财力性转移支付2010年预算参考数" xfId="198"/>
    <cellStyle name="差_34青海_财力性转移支付2010年预算参考数" xfId="199"/>
    <cellStyle name="常规 5" xfId="200"/>
    <cellStyle name="差_文体广播事业(按照总人口测算）—20080416_民生政策最低支出需求_财力性转移支付2010年预算参考数" xfId="201"/>
    <cellStyle name="60% - 强调文字颜色 3 2" xfId="202"/>
    <cellStyle name="60% - 强调文字颜色 4 2" xfId="203"/>
    <cellStyle name="Neutral" xfId="204"/>
    <cellStyle name="差_行政公检法测算_民生政策最低支出需求_财力性转移支付2010年预算参考数" xfId="205"/>
    <cellStyle name="60% - 强调文字颜色 5 2" xfId="206"/>
    <cellStyle name="60% - 强调文字颜色 6 2" xfId="207"/>
    <cellStyle name="好_数据--基础数据--预算组--2015年人代会预算部分--2015.01.20--人代会前第6稿--按姚局意见改--调市级项级明细_222222222222  2016" xfId="208"/>
    <cellStyle name="Accent1" xfId="209"/>
    <cellStyle name="Accent1 - 40%" xfId="210"/>
    <cellStyle name="Accent1 - 60%" xfId="211"/>
    <cellStyle name="差_县市旗测算20080508_民生政策最低支出需求" xfId="212"/>
    <cellStyle name="差_人员工资和公用经费3" xfId="213"/>
    <cellStyle name="好_农林水和城市维护标准支出20080505－县区合计_县市旗测算-新科目（含人口规模效应）_财力性转移支付2010年预算参考数" xfId="214"/>
    <cellStyle name="Accent1_2006年33甘肃" xfId="215"/>
    <cellStyle name="Accent2" xfId="216"/>
    <cellStyle name="Accent2 - 20%" xfId="217"/>
    <cellStyle name="Accent2_2006年33甘肃" xfId="218"/>
    <cellStyle name="Accent3" xfId="219"/>
    <cellStyle name="Accent3 - 20%" xfId="220"/>
    <cellStyle name="好_0502通海县" xfId="221"/>
    <cellStyle name="差_县市旗测算20080508_民生政策最低支出需求_财力性转移支付2010年预算参考数" xfId="222"/>
    <cellStyle name="Accent3 - 40%" xfId="223"/>
    <cellStyle name="好_自行调整差异系数顺序" xfId="224"/>
    <cellStyle name="Accent3 - 60%" xfId="225"/>
    <cellStyle name="差_县市旗测算-新科目（20080627）" xfId="226"/>
    <cellStyle name="Accent3_2006年33甘肃" xfId="227"/>
    <cellStyle name="差_县市旗测算20080508_县市旗测算-新科目（含人口规模效应）_财力性转移支付2010年预算参考数" xfId="228"/>
    <cellStyle name="Accent4" xfId="229"/>
    <cellStyle name="差_2006年22湖南_财力性转移支付2010年预算参考数" xfId="230"/>
    <cellStyle name="好_行政（人员）_不含人员经费系数" xfId="231"/>
    <cellStyle name="Accent4 - 20%" xfId="232"/>
    <cellStyle name="好_县市旗测算20080508_县市旗测算-新科目（含人口规模效应）_财力性转移支付2010年预算参考数" xfId="233"/>
    <cellStyle name="Accent4 - 40%" xfId="234"/>
    <cellStyle name="差_安徽 缺口县区测算(地方填报)1" xfId="235"/>
    <cellStyle name="好_行政(燃修费)" xfId="236"/>
    <cellStyle name="Accent4 - 60%" xfId="237"/>
    <cellStyle name="常规_2006年支出预算表（2006-02-24）最最后稿" xfId="238"/>
    <cellStyle name="Accent5" xfId="239"/>
    <cellStyle name="差_县区合并测算20080423(按照各省比重）_县市旗测算-新科目（含人口规模效应）_财力性转移支付2010年预算参考数" xfId="240"/>
    <cellStyle name="Accent5 - 20%" xfId="241"/>
    <cellStyle name="千分位[0]_ 白土" xfId="242"/>
    <cellStyle name="好_县市旗测算-新科目（20080627）_民生政策最低支出需求" xfId="243"/>
    <cellStyle name="好_不含人员经费系数_财力性转移支付2010年预算参考数" xfId="244"/>
    <cellStyle name="Accent5 - 40%" xfId="245"/>
    <cellStyle name="好_农林水和城市维护标准支出20080505－县区合计_县市旗测算-新科目（含人口规模效应）" xfId="246"/>
    <cellStyle name="Accent5 - 60%" xfId="247"/>
    <cellStyle name="差_2006年28四川_财力性转移支付2010年预算参考数" xfId="248"/>
    <cellStyle name="常规 12" xfId="249"/>
    <cellStyle name="Accent6" xfId="250"/>
    <cellStyle name="Accent6 - 20%" xfId="251"/>
    <cellStyle name="好_县区合并测算20080421_不含人员经费系数" xfId="252"/>
    <cellStyle name="差_07临沂" xfId="253"/>
    <cellStyle name="好_县区合并测算20080421_财力性转移支付2010年预算参考数" xfId="254"/>
    <cellStyle name="Accent6 - 40%" xfId="255"/>
    <cellStyle name="好_数据--基础数据--预算组--2015年人代会预算部分--2015.01.20--人代会前第6稿--按姚局意见改--调市级项级明细_（自用）西青区2017年政府预算公开表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数据--基础数据--预算组--2015年人代会预算部分--2015.01.20--人代会前第6稿--按姚局意见改--调市级项级明细_天津市2017年预算公开表样" xfId="263"/>
    <cellStyle name="差_530623_2006年县级财政报表附表" xfId="264"/>
    <cellStyle name="常规_表二---电子版" xfId="265"/>
    <cellStyle name="Calculation" xfId="266"/>
    <cellStyle name="Check Cell" xfId="267"/>
    <cellStyle name="常规 15" xfId="268"/>
    <cellStyle name="常规 20" xfId="269"/>
    <cellStyle name="好_河南 缺口县区测算(地方填报白)_财力性转移支付2010年预算参考数" xfId="270"/>
    <cellStyle name="ColLevel_0" xfId="271"/>
    <cellStyle name="差_数据--基础数据--预算组--2015年人代会预算部分--2015.01.20--人代会前第6稿--按姚局意见改--调市级项级明细_西青区2016年政府预算公开表" xfId="272"/>
    <cellStyle name="好_县市旗测算20080508" xfId="273"/>
    <cellStyle name="Comma [0]" xfId="274"/>
    <cellStyle name="통화_BOILER-CO1" xfId="275"/>
    <cellStyle name="comma zerodec" xfId="276"/>
    <cellStyle name="Currency_1995" xfId="277"/>
    <cellStyle name="差_河南 缺口县区测算(地方填报白)" xfId="278"/>
    <cellStyle name="常规 13" xfId="279"/>
    <cellStyle name="Currency1" xfId="280"/>
    <cellStyle name="差_一般预算支出口径剔除表_财力性转移支付2010年预算参考数" xfId="281"/>
    <cellStyle name="货币 2" xfId="282"/>
    <cellStyle name="常规_2016人代会附表（2015-9-11）（姚局）-财经委" xfId="283"/>
    <cellStyle name="Date" xfId="284"/>
    <cellStyle name="Dollar (zero dec)" xfId="285"/>
    <cellStyle name="差_1110洱源县" xfId="286"/>
    <cellStyle name="强调文字颜色 1 2" xfId="287"/>
    <cellStyle name="Explanatory Text" xfId="288"/>
    <cellStyle name="差_文体广播事业(按照总人口测算）—20080416_不含人员经费系数" xfId="289"/>
    <cellStyle name="Fixed" xfId="290"/>
    <cellStyle name="好_成本差异系数（含人口规模）_财力性转移支付2010年预算参考数" xfId="291"/>
    <cellStyle name="Good" xfId="292"/>
    <cellStyle name="常规 10" xfId="293"/>
    <cellStyle name="标题 2 2" xfId="294"/>
    <cellStyle name="差_行政公检法测算" xfId="295"/>
    <cellStyle name="Grey" xfId="296"/>
    <cellStyle name="Header1" xfId="297"/>
    <cellStyle name="Header2" xfId="298"/>
    <cellStyle name="Heading 1" xfId="299"/>
    <cellStyle name="HEADING1" xfId="300"/>
    <cellStyle name="HEADING2" xfId="301"/>
    <cellStyle name="Input [yellow]" xfId="302"/>
    <cellStyle name="好_行政(燃修费)_不含人员经费系数_财力性转移支付2010年预算参考数" xfId="303"/>
    <cellStyle name="Input_20121229 提供执行转移支付" xfId="304"/>
    <cellStyle name="检查单元格 2" xfId="305"/>
    <cellStyle name="Linked Cell" xfId="306"/>
    <cellStyle name="归盒啦_95" xfId="307"/>
    <cellStyle name="差_09黑龙江_财力性转移支付2010年预算参考数" xfId="308"/>
    <cellStyle name="好_2007年一般预算支出剔除_财力性转移支付2010年预算参考数" xfId="309"/>
    <cellStyle name="差_27重庆" xfId="310"/>
    <cellStyle name="no dec" xfId="311"/>
    <cellStyle name="Norma,_laroux_4_营业在建 (2)_E21" xfId="312"/>
    <cellStyle name="好_Book1_财力性转移支付2010年预算参考数" xfId="313"/>
    <cellStyle name="Normal_#10-Headcount" xfId="314"/>
    <cellStyle name="差_县区合并测算20080423(按照各省比重）_不含人员经费系数" xfId="315"/>
    <cellStyle name="Note" xfId="316"/>
    <cellStyle name="好_不含人员经费系数" xfId="317"/>
    <cellStyle name="Output" xfId="318"/>
    <cellStyle name="Percent [2]" xfId="319"/>
    <cellStyle name="差_缺口县区测算(按核定人数)_财力性转移支付2010年预算参考数" xfId="320"/>
    <cellStyle name="好_教育(按照总人口测算）—20080416" xfId="321"/>
    <cellStyle name="Percent_laroux" xfId="322"/>
    <cellStyle name="好_2008年一般预算支出预计" xfId="323"/>
    <cellStyle name="RowLevel_0" xfId="324"/>
    <cellStyle name="常规 2" xfId="325"/>
    <cellStyle name="Title" xfId="326"/>
    <cellStyle name="好_附表" xfId="327"/>
    <cellStyle name="好_农林水和城市维护标准支出20080505－县区合计_不含人员经费系数" xfId="328"/>
    <cellStyle name="Total" xfId="329"/>
    <cellStyle name="Warning Text" xfId="330"/>
    <cellStyle name="百分比 2" xfId="331"/>
    <cellStyle name="差_12滨州_财力性转移支付2010年预算参考数" xfId="332"/>
    <cellStyle name="百分比 3" xfId="333"/>
    <cellStyle name="差_县市旗测算-新科目（20080626）_县市旗测算-新科目（含人口规模效应）_财力性转移支付2010年预算参考数" xfId="334"/>
    <cellStyle name="差_2007年收支情况及2008年收支预计表(汇总表)_财力性转移支付2010年预算参考数" xfId="335"/>
    <cellStyle name="好_教育(按照总人口测算）—20080416_县市旗测算-新科目（含人口规模效应）" xfId="336"/>
    <cellStyle name="标题 1 2" xfId="337"/>
    <cellStyle name="差_30云南" xfId="338"/>
    <cellStyle name="差_文体广播事业(按照总人口测算）—20080416_财力性转移支付2010年预算参考数" xfId="339"/>
    <cellStyle name="标题 3 2" xfId="340"/>
    <cellStyle name="差_农林水和城市维护标准支出20080505－县区合计_县市旗测算-新科目（含人口规模效应）" xfId="341"/>
    <cellStyle name="好_市辖区测算-新科目（20080626）_不含人员经费系数_财力性转移支付2010年预算参考数" xfId="342"/>
    <cellStyle name="差_数据--基础数据--预算组--2015年人代会预算部分--2015.01.20--人代会前第6稿--按姚局意见改--调市级项级明细_2015年决算公开表" xfId="343"/>
    <cellStyle name="千位分隔 3" xfId="344"/>
    <cellStyle name="标题 4 2" xfId="345"/>
    <cellStyle name="好_第一部分：综合全" xfId="346"/>
    <cellStyle name="标题 5" xfId="347"/>
    <cellStyle name="差_青海 缺口县区测算(地方填报)" xfId="348"/>
    <cellStyle name="差_丽江汇总" xfId="349"/>
    <cellStyle name="表标题" xfId="350"/>
    <cellStyle name="差_缺口县区测算(财政部标准)_财力性转移支付2010年预算参考数" xfId="351"/>
    <cellStyle name="差 2" xfId="352"/>
    <cellStyle name="差_教育(按照总人口测算）—20080416_不含人员经费系数" xfId="353"/>
    <cellStyle name="差_2006年27重庆_财力性转移支付2010年预算参考数" xfId="354"/>
    <cellStyle name="差_00省级(打印)" xfId="355"/>
    <cellStyle name="差_文体广播事业(按照总人口测算）—20080416" xfId="356"/>
    <cellStyle name="差_0502通海县" xfId="357"/>
    <cellStyle name="好_河南 缺口县区测算(地方填报白)" xfId="358"/>
    <cellStyle name="差_05潍坊" xfId="359"/>
    <cellStyle name="好_缺口县区测算（11.13）" xfId="360"/>
    <cellStyle name="差_0605石屏县" xfId="361"/>
    <cellStyle name="差_其他部门(按照总人口测算）—20080416_财力性转移支付2010年预算参考数" xfId="362"/>
    <cellStyle name="好_缺口县区测算（11.13）_财力性转移支付2010年预算参考数" xfId="363"/>
    <cellStyle name="差_0605石屏县_财力性转移支付2010年预算参考数" xfId="364"/>
    <cellStyle name="差_09黑龙江" xfId="365"/>
    <cellStyle name="差_1" xfId="366"/>
    <cellStyle name="差_分县成本差异系数_民生政策最低支出需求" xfId="367"/>
    <cellStyle name="差_市辖区测算20080510_民生政策最低支出需求" xfId="368"/>
    <cellStyle name="差_数据--基础数据--预算组--2015年人代会预算部分--2015.01.20--人代会前第6稿--按姚局意见改--调市级项级明细_2016年西青区预算公开表" xfId="369"/>
    <cellStyle name="差_1_财力性转移支付2010年预算参考数" xfId="370"/>
    <cellStyle name="好_平邑" xfId="371"/>
    <cellStyle name="好_27重庆" xfId="372"/>
    <cellStyle name="差_1110洱源县_财力性转移支付2010年预算参考数" xfId="373"/>
    <cellStyle name="好_34青海_财力性转移支付2010年预算参考数" xfId="374"/>
    <cellStyle name="差_11大理" xfId="375"/>
    <cellStyle name="差_11大理_财力性转移支付2010年预算参考数" xfId="376"/>
    <cellStyle name="差_12滨州" xfId="377"/>
    <cellStyle name="差_14安徽" xfId="378"/>
    <cellStyle name="差_云南省2008年转移支付测算——州市本级考核部分及政策性测算" xfId="379"/>
    <cellStyle name="好_总人口" xfId="380"/>
    <cellStyle name="好_00省级(打印)" xfId="381"/>
    <cellStyle name="差_14安徽_财力性转移支付2010年预算参考数" xfId="382"/>
    <cellStyle name="差_云南省2008年转移支付测算——州市本级考核部分及政策性测算_财力性转移支付2010年预算参考数" xfId="383"/>
    <cellStyle name="差_2" xfId="384"/>
    <cellStyle name="差_2006年22湖南" xfId="385"/>
    <cellStyle name="好_县市旗测算20080508_财力性转移支付2010年预算参考数" xfId="386"/>
    <cellStyle name="差_2006年27重庆" xfId="387"/>
    <cellStyle name="差_卫生(按照总人口测算）—20080416_县市旗测算-新科目（含人口规模效应）" xfId="388"/>
    <cellStyle name="差_2006年33甘肃" xfId="389"/>
    <cellStyle name="差_2006年34青海" xfId="390"/>
    <cellStyle name="差_其他部门(按照总人口测算）—20080416_不含人员经费系数" xfId="391"/>
    <cellStyle name="差_2006年水利统计指标统计表" xfId="392"/>
    <cellStyle name="差_2006年水利统计指标统计表_财力性转移支付2010年预算参考数" xfId="393"/>
    <cellStyle name="好_县市旗测算-新科目（20080626）_县市旗测算-新科目（含人口规模效应）_财力性转移支付2010年预算参考数" xfId="394"/>
    <cellStyle name="差_2007年收支情况及2008年收支预计表(汇总表)" xfId="395"/>
    <cellStyle name="强调 1" xfId="396"/>
    <cellStyle name="差_2007年一般预算支出剔除" xfId="397"/>
    <cellStyle name="好_县市旗测算-新科目（20080626）_县市旗测算-新科目（含人口规模效应）" xfId="398"/>
    <cellStyle name="差_2007年一般预算支出剔除_财力性转移支付2010年预算参考数" xfId="399"/>
    <cellStyle name="差_2007一般预算支出口径剔除表_财力性转移支付2010年预算参考数" xfId="400"/>
    <cellStyle name="差_县区合并测算20080421_县市旗测算-新科目（含人口规模效应）" xfId="401"/>
    <cellStyle name="差_2008计算资料（8月5）" xfId="402"/>
    <cellStyle name="差_2008年全省汇总收支计算表" xfId="403"/>
    <cellStyle name="好_县市旗测算-新科目（20080627）" xfId="404"/>
    <cellStyle name="好_市辖区测算-新科目（20080626）_县市旗测算-新科目（含人口规模效应）" xfId="405"/>
    <cellStyle name="差_2008年一般预算支出预计" xfId="406"/>
    <cellStyle name="链接单元格 2" xfId="407"/>
    <cellStyle name="差_2008年预计支出与2007年对比" xfId="408"/>
    <cellStyle name="差_2008年支出核定" xfId="409"/>
    <cellStyle name="差_2008年支出调整" xfId="410"/>
    <cellStyle name="差_2008年支出调整_财力性转移支付2010年预算参考数" xfId="411"/>
    <cellStyle name="好_数据--基础数据--预算组--2015年人代会预算部分--2015.01.20--人代会前第6稿--按姚局意见改--调市级项级明细_（自用版）西青区2016年预算执行情况及2017年预算表" xfId="412"/>
    <cellStyle name="好_河南 缺口县区测算(地方填报)" xfId="413"/>
    <cellStyle name="差_2015年社会保险基金预算草案表样（报人大）" xfId="414"/>
    <cellStyle name="差_28四川" xfId="415"/>
    <cellStyle name="好_14安徽_财力性转移支付2010年预算参考数" xfId="416"/>
    <cellStyle name="差_2016年科目0114" xfId="417"/>
    <cellStyle name="差_2016人代会附表（2015-9-11）（姚局）-财经委" xfId="418"/>
    <cellStyle name="差_20河南" xfId="419"/>
    <cellStyle name="差_20河南_财力性转移支付2010年预算参考数" xfId="420"/>
    <cellStyle name="好_卫生部门" xfId="421"/>
    <cellStyle name="差_不含人员经费系数" xfId="422"/>
    <cellStyle name="好_530623_2006年县级财政报表附表" xfId="423"/>
    <cellStyle name="差_22湖南" xfId="424"/>
    <cellStyle name="差_27重庆_财力性转移支付2010年预算参考数" xfId="425"/>
    <cellStyle name="差_28四川_财力性转移支付2010年预算参考数" xfId="426"/>
    <cellStyle name="好_14安徽" xfId="427"/>
    <cellStyle name="差_检验表（调整后）" xfId="428"/>
    <cellStyle name="千位分隔 4" xfId="429"/>
    <cellStyle name="差_33甘肃" xfId="430"/>
    <cellStyle name="强调文字颜色 2 2" xfId="431"/>
    <cellStyle name="差_文体广播事业(按照总人口测算）—20080416_民生政策最低支出需求" xfId="432"/>
    <cellStyle name="好_县市旗测算20080508_不含人员经费系数" xfId="433"/>
    <cellStyle name="差_34青海" xfId="434"/>
    <cellStyle name="差_34青海_1" xfId="435"/>
    <cellStyle name="差_34青海_1_财力性转移支付2010年预算参考数" xfId="436"/>
    <cellStyle name="差_530629_2006年县级财政报表附表" xfId="437"/>
    <cellStyle name="差_5334_2006年迪庆县级财政报表附表" xfId="438"/>
    <cellStyle name="差_Book1" xfId="439"/>
    <cellStyle name="好_市辖区测算-新科目（20080626）" xfId="440"/>
    <cellStyle name="差_Book1_财力性转移支付2010年预算参考数" xfId="441"/>
    <cellStyle name="差_平邑" xfId="442"/>
    <cellStyle name="好_云南 缺口县区测算(地方填报)_财力性转移支付2010年预算参考数" xfId="443"/>
    <cellStyle name="好_文体广播事业(按照总人口测算）—20080416_县市旗测算-新科目（含人口规模效应）" xfId="444"/>
    <cellStyle name="差_Book2_财力性转移支付2010年预算参考数" xfId="445"/>
    <cellStyle name="差_M01-2(州市补助收入)" xfId="446"/>
    <cellStyle name="差_宝坻区" xfId="447"/>
    <cellStyle name="差_报表" xfId="448"/>
    <cellStyle name="差_财政供养人员" xfId="449"/>
    <cellStyle name="差_其他部门(按照总人口测算）—20080416_民生政策最低支出需求" xfId="450"/>
    <cellStyle name="常规 11" xfId="451"/>
    <cellStyle name="差_财政供养人员_财力性转移支付2010年预算参考数" xfId="452"/>
    <cellStyle name="差_其他部门(按照总人口测算）—20080416_民生政策最低支出需求_财力性转移支付2010年预算参考数" xfId="453"/>
    <cellStyle name="差_测算结果" xfId="454"/>
    <cellStyle name="差_测算结果汇总" xfId="455"/>
    <cellStyle name="差_成本差异系数" xfId="456"/>
    <cellStyle name="差_成本差异系数（含人口规模）" xfId="457"/>
    <cellStyle name="差_成本差异系数（含人口规模）_财力性转移支付2010年预算参考数" xfId="458"/>
    <cellStyle name="差_成本差异系数_财力性转移支付2010年预算参考数" xfId="459"/>
    <cellStyle name="差_城建部门" xfId="460"/>
    <cellStyle name="差_农林水和城市维护标准支出20080505－县区合计" xfId="461"/>
    <cellStyle name="差_市辖区测算-新科目（20080626）_民生政策最低支出需求_财力性转移支付2010年预算参考数" xfId="462"/>
    <cellStyle name="差_第五部分(才淼、饶永宏）" xfId="463"/>
    <cellStyle name="差_第一部分：综合全" xfId="464"/>
    <cellStyle name="差_分析缺口率" xfId="465"/>
    <cellStyle name="差_分析缺口率_财力性转移支付2010年预算参考数" xfId="466"/>
    <cellStyle name="差_分县成本差异系数" xfId="467"/>
    <cellStyle name="差_市辖区测算20080510" xfId="468"/>
    <cellStyle name="差_分县成本差异系数_不含人员经费系数" xfId="469"/>
    <cellStyle name="差_市辖区测算20080510_不含人员经费系数" xfId="470"/>
    <cellStyle name="差_分县成本差异系数_不含人员经费系数_财力性转移支付2010年预算参考数" xfId="471"/>
    <cellStyle name="差_市辖区测算20080510_不含人员经费系数_财力性转移支付2010年预算参考数" xfId="472"/>
    <cellStyle name="差_分县成本差异系数_财力性转移支付2010年预算参考数" xfId="473"/>
    <cellStyle name="差_市辖区测算20080510_财力性转移支付2010年预算参考数" xfId="474"/>
    <cellStyle name="差_附表" xfId="475"/>
    <cellStyle name="差_附表_财力性转移支付2010年预算参考数" xfId="476"/>
    <cellStyle name="常规_2016年科目0114" xfId="477"/>
    <cellStyle name="差_行政(燃修费)" xfId="478"/>
    <cellStyle name="差_行政(燃修费)_不含人员经费系数" xfId="479"/>
    <cellStyle name="差_行政(燃修费)_不含人员经费系数_财力性转移支付2010年预算参考数" xfId="480"/>
    <cellStyle name="好_县市旗测算-新科目（20080626）" xfId="481"/>
    <cellStyle name="差_行政(燃修费)_财力性转移支付2010年预算参考数" xfId="482"/>
    <cellStyle name="差_行政(燃修费)_民生政策最低支出需求_财力性转移支付2010年预算参考数" xfId="483"/>
    <cellStyle name="差_行政(燃修费)_县市旗测算-新科目（含人口规模效应）" xfId="484"/>
    <cellStyle name="好_文体广播部门" xfId="485"/>
    <cellStyle name="常规 11_财力性转移支付2009年预算参考数" xfId="486"/>
    <cellStyle name="差_行政(燃修费)_县市旗测算-新科目（含人口规模效应）_财力性转移支付2010年预算参考数" xfId="487"/>
    <cellStyle name="差_行政（人员）" xfId="488"/>
    <cellStyle name="好_文体广播事业(按照总人口测算）—20080416_不含人员经费系数_财力性转移支付2010年预算参考数" xfId="489"/>
    <cellStyle name="好_1110洱源县_财力性转移支付2010年预算参考数" xfId="490"/>
    <cellStyle name="差_行政（人员）_不含人员经费系数" xfId="491"/>
    <cellStyle name="差_行政（人员）_不含人员经费系数_财力性转移支付2010年预算参考数" xfId="492"/>
    <cellStyle name="差_行政（人员）_财力性转移支付2010年预算参考数" xfId="493"/>
    <cellStyle name="常规 2_004-2010年增消两税返还情况表" xfId="494"/>
    <cellStyle name="差_缺口县区测算(按核定人数)" xfId="495"/>
    <cellStyle name="好_其他部门(按照总人口测算）—20080416_不含人员经费系数_财力性转移支付2010年预算参考数" xfId="496"/>
    <cellStyle name="好_34青海_1_财力性转移支付2010年预算参考数" xfId="497"/>
    <cellStyle name="差_行政（人员）_民生政策最低支出需求" xfId="498"/>
    <cellStyle name="差_行政（人员）_民生政策最低支出需求_财力性转移支付2010年预算参考数" xfId="499"/>
    <cellStyle name="差_行政（人员）_县市旗测算-新科目（含人口规模效应）_财力性转移支付2010年预算参考数" xfId="500"/>
    <cellStyle name="差_行政公检法测算_财力性转移支付2010年预算参考数" xfId="501"/>
    <cellStyle name="差_行政公检法测算_县市旗测算-新科目（含人口规模效应）_财力性转移支付2010年预算参考数" xfId="502"/>
    <cellStyle name="常规_（自用）西青区2017年政府预算公开表" xfId="503"/>
    <cellStyle name="差_河南 缺口县区测算(地方填报)" xfId="504"/>
    <cellStyle name="差_河南 缺口县区测算(地方填报)_财力性转移支付2010年预算参考数" xfId="505"/>
    <cellStyle name="好_市辖区测算-新科目（20080626）_民生政策最低支出需求" xfId="506"/>
    <cellStyle name="差_河南 缺口县区测算(地方填报白)_财力性转移支付2010年预算参考数" xfId="507"/>
    <cellStyle name="好_2006年28四川_财力性转移支付2010年预算参考数" xfId="508"/>
    <cellStyle name="差_核定人数对比" xfId="509"/>
    <cellStyle name="差_核定人数对比_财力性转移支付2010年预算参考数" xfId="510"/>
    <cellStyle name="差_核定人数下发表_财力性转移支付2010年预算参考数" xfId="511"/>
    <cellStyle name="好_一般预算支出口径剔除表_财力性转移支付2010年预算参考数" xfId="512"/>
    <cellStyle name="差_汇总" xfId="513"/>
    <cellStyle name="差_卫生(按照总人口测算）—20080416_不含人员经费系数_财力性转移支付2010年预算参考数" xfId="514"/>
    <cellStyle name="好_一般预算支出口径剔除表" xfId="515"/>
    <cellStyle name="差_汇总_财力性转移支付2010年预算参考数" xfId="516"/>
    <cellStyle name="差_卫生(按照总人口测算）—20080416_不含人员经费系数" xfId="517"/>
    <cellStyle name="差_汇总表" xfId="518"/>
    <cellStyle name="差_汇总表4" xfId="519"/>
    <cellStyle name="差_县区合并测算20080421" xfId="520"/>
    <cellStyle name="差_汇总表4_财力性转移支付2010年预算参考数" xfId="521"/>
    <cellStyle name="差_县区合并测算20080421_财力性转移支付2010年预算参考数" xfId="522"/>
    <cellStyle name="差_汇总表提前告知区县" xfId="523"/>
    <cellStyle name="差_汇总-县级财政报表附表" xfId="524"/>
    <cellStyle name="分级显示行_1_13区汇总" xfId="525"/>
    <cellStyle name="常规 9" xfId="526"/>
    <cellStyle name="差_检验表" xfId="527"/>
    <cellStyle name="好_2007一般预算支出口径剔除表_财力性转移支付2010年预算参考数" xfId="528"/>
    <cellStyle name="差_教育(按照总人口测算）—20080416" xfId="529"/>
    <cellStyle name="差_教育(按照总人口测算）—20080416_财力性转移支付2010年预算参考数" xfId="530"/>
    <cellStyle name="差_教育(按照总人口测算）—20080416_民生政策最低支出需求" xfId="531"/>
    <cellStyle name="好_市辖区测算-新科目（20080626）_不含人员经费系数" xfId="532"/>
    <cellStyle name="差_教育(按照总人口测算）—20080416_民生政策最低支出需求_财力性转移支付2010年预算参考数" xfId="533"/>
    <cellStyle name="差_民生政策最低支出需求_财力性转移支付2010年预算参考数" xfId="534"/>
    <cellStyle name="常规_（20091202）人代会附表-表样" xfId="535"/>
    <cellStyle name="差_教育(按照总人口测算）—20080416_县市旗测算-新科目（含人口规模效应）" xfId="536"/>
    <cellStyle name="差_民生政策最低支出需求" xfId="537"/>
    <cellStyle name="差_山东省民生支出标准" xfId="538"/>
    <cellStyle name="差_农林水和城市维护标准支出20080505－县区合计_不含人员经费系数" xfId="539"/>
    <cellStyle name="差_总人口" xfId="540"/>
    <cellStyle name="常规 18" xfId="541"/>
    <cellStyle name="常规 23" xfId="542"/>
    <cellStyle name="差_山东省民生支出标准_财力性转移支付2010年预算参考数" xfId="543"/>
    <cellStyle name="差_农林水和城市维护标准支出20080505－县区合计_不含人员经费系数_财力性转移支付2010年预算参考数" xfId="544"/>
    <cellStyle name="差_总人口_财力性转移支付2010年预算参考数" xfId="545"/>
    <cellStyle name="差_人员工资和公用经费2" xfId="546"/>
    <cellStyle name="差_农林水和城市维护标准支出20080505－县区合计_民生政策最低支出需求" xfId="547"/>
    <cellStyle name="差_卫生(按照总人口测算）—20080416_县市旗测算-新科目（含人口规模效应）_财力性转移支付2010年预算参考数" xfId="548"/>
    <cellStyle name="差_社保处下达区县2015年指标（第二批）" xfId="549"/>
    <cellStyle name="差_农林水和城市维护标准支出20080505－县区合计_民生政策最低支出需求_财力性转移支付2010年预算参考数" xfId="550"/>
    <cellStyle name="差_人员工资和公用经费2_财力性转移支付2010年预算参考数" xfId="551"/>
    <cellStyle name="差_农林水和城市维护标准支出20080505－县区合计_县市旗测算-新科目（含人口规模效应）_财力性转移支付2010年预算参考数" xfId="552"/>
    <cellStyle name="통화 [0]_BOILER-CO1" xfId="553"/>
    <cellStyle name="差_其他部门(按照总人口测算）—20080416" xfId="554"/>
    <cellStyle name="常规 17" xfId="555"/>
    <cellStyle name="常规 22" xfId="556"/>
    <cellStyle name="后继超级链接" xfId="557"/>
    <cellStyle name="好_缺口县区测算_财力性转移支付2010年预算参考数" xfId="558"/>
    <cellStyle name="好_教育(按照总人口测算）—20080416_民生政策最低支出需求_财力性转移支付2010年预算参考数" xfId="559"/>
    <cellStyle name="差_其他部门(按照总人口测算）—20080416_县市旗测算-新科目（含人口规模效应）" xfId="560"/>
    <cellStyle name="差_青海 缺口县区测算(地方填报)_财力性转移支付2010年预算参考数" xfId="561"/>
    <cellStyle name="差_市辖区测算-新科目（20080626）_县市旗测算-新科目（含人口规模效应）" xfId="562"/>
    <cellStyle name="差_县市旗测算-新科目（20080626）_民生政策最低支出需求_财力性转移支付2010年预算参考数" xfId="563"/>
    <cellStyle name="差_缺口县区测算" xfId="564"/>
    <cellStyle name="差_缺口县区测算（11.13）" xfId="565"/>
    <cellStyle name="差_危改资金测算_财力性转移支付2010年预算参考数" xfId="566"/>
    <cellStyle name="好_数据--基础数据--预算组--2015年人代会预算部分--2015.01.20--人代会前第6稿--按姚局意见改--调市级项级明细_天津市2017年预算公开表样" xfId="567"/>
    <cellStyle name="差_缺口县区测算（11.13）_财力性转移支付2010年预算参考数" xfId="568"/>
    <cellStyle name="好_总人口_财力性转移支付2010年预算参考数" xfId="569"/>
    <cellStyle name="常规 4" xfId="570"/>
    <cellStyle name="差_缺口县区测算(按2007支出增长25%测算)" xfId="571"/>
    <cellStyle name="差_缺口县区测算(按2007支出增长25%测算)_财力性转移支付2010年预算参考数" xfId="572"/>
    <cellStyle name="差_市辖区测算-新科目（20080626）_县市旗测算-新科目（含人口规模效应）_财力性转移支付2010年预算参考数" xfId="573"/>
    <cellStyle name="差_缺口县区测算_财力性转移支付2010年预算参考数" xfId="574"/>
    <cellStyle name="好_其他部门(按照总人口测算）—20080416_财力性转移支付2010年预算参考数" xfId="575"/>
    <cellStyle name="差_人员工资和公用经费" xfId="576"/>
    <cellStyle name="差_人员工资和公用经费_财力性转移支付2010年预算参考数" xfId="577"/>
    <cellStyle name="差_市辖区测算20080510_县市旗测算-新科目（含人口规模效应）" xfId="578"/>
    <cellStyle name="差_人员工资和公用经费3_财力性转移支付2010年预算参考数" xfId="579"/>
    <cellStyle name="差_市辖区测算-新科目（20080626）_不含人员经费系数" xfId="580"/>
    <cellStyle name="好_2008年支出调整" xfId="581"/>
    <cellStyle name="差_市辖区测算-新科目（20080626）_不含人员经费系数_财力性转移支付2010年预算参考数" xfId="582"/>
    <cellStyle name="差_市辖区测算-新科目（20080626）_财力性转移支付2010年预算参考数" xfId="583"/>
    <cellStyle name="差_市辖区测算-新科目（20080626）_民生政策最低支出需求" xfId="584"/>
    <cellStyle name="差_数据--基础数据--预算组--2015年人代会预算部分--2015.01.20--人代会前第6稿--按姚局意见改--调市级项级明细_（自用）西青区2016年政府预算公开表" xfId="585"/>
    <cellStyle name="差_数据--基础数据--预算组--2015年人代会预算部分--2015.01.20--人代会前第6稿--按姚局意见改--调市级项级明细_（自用）西青区2017年政府预算公开表" xfId="586"/>
    <cellStyle name="差_数据--基础数据--预算组--2015年人代会预算部分--2015.01.20--人代会前第6稿--按姚局意见改--调市级项级明细_（自用版）西青区2016年预算执行情况及2017年预算表" xfId="587"/>
    <cellStyle name="差_数据--基础数据--预算组--2015年人代会预算部分--2015.01.20--人代会前第6稿--按姚局意见改--调市级项级明细_222222222222  2016" xfId="588"/>
    <cellStyle name="差_县区合并测算20080423(按照各省比重）_民生政策最低支出需求" xfId="589"/>
    <cellStyle name="常规 27" xfId="590"/>
    <cellStyle name="差_数据--基础数据--预算组--2015年人代会预算部分--2015.01.20--人代会前第6稿--按姚局意见改--调市级项级明细_区县政府预算公开整改--表" xfId="591"/>
    <cellStyle name="差_数据--基础数据--预算组--2015年人代会预算部分--2015.01.20--人代会前第6稿--按姚局意见改--调市级项级明细_政府预算公开模板" xfId="592"/>
    <cellStyle name="差_同德_财力性转移支付2010年预算参考数" xfId="593"/>
    <cellStyle name="差_县市旗测算20080508_不含人员经费系数_财力性转移支付2010年预算参考数" xfId="594"/>
    <cellStyle name="差_危改资金测算" xfId="595"/>
    <cellStyle name="差_卫生(按照总人口测算）—20080416" xfId="596"/>
    <cellStyle name="差_卫生(按照总人口测算）—20080416_财力性转移支付2010年预算参考数" xfId="597"/>
    <cellStyle name="好_0605石屏县" xfId="598"/>
    <cellStyle name="差_卫生(按照总人口测算）—20080416_民生政策最低支出需求" xfId="599"/>
    <cellStyle name="差_县市旗测算-新科目（20080626）_不含人员经费系数_财力性转移支付2010年预算参考数" xfId="600"/>
    <cellStyle name="好_市辖区测算20080510_不含人员经费系数" xfId="601"/>
    <cellStyle name="好_0605石屏县_财力性转移支付2010年预算参考数" xfId="602"/>
    <cellStyle name="差_卫生(按照总人口测算）—20080416_民生政策最低支出需求_财力性转移支付2010年预算参考数" xfId="603"/>
    <cellStyle name="差_卫生部门" xfId="604"/>
    <cellStyle name="好_文体广播事业(按照总人口测算）—20080416" xfId="605"/>
    <cellStyle name="差_卫生部门_财力性转移支付2010年预算参考数" xfId="606"/>
    <cellStyle name="好_M01-2(州市补助收入)" xfId="607"/>
    <cellStyle name="差_文体广播部门" xfId="608"/>
    <cellStyle name="差_文体广播事业(按照总人口测算）—20080416_不含人员经费系数_财力性转移支付2010年预算参考数" xfId="609"/>
    <cellStyle name="差_文体广播事业(按照总人口测算）—20080416_县市旗测算-新科目（含人口规模效应）" xfId="610"/>
    <cellStyle name="差_文体广播事业(按照总人口测算）—20080416_县市旗测算-新科目（含人口规模效应）_财力性转移支付2010年预算参考数" xfId="611"/>
    <cellStyle name="差_县区合并测算20080421_不含人员经费系数_财力性转移支付2010年预算参考数" xfId="612"/>
    <cellStyle name="差_县区合并测算20080421_不含人员经费系数" xfId="613"/>
    <cellStyle name="差_县区合并测算20080421_民生政策最低支出需求_财力性转移支付2010年预算参考数" xfId="614"/>
    <cellStyle name="差_县市旗测算-新科目（20080627）_县市旗测算-新科目（含人口规模效应）_财力性转移支付2010年预算参考数" xfId="615"/>
    <cellStyle name="差_县市旗测算-新科目（20080626）" xfId="616"/>
    <cellStyle name="差_县区合并测算20080423(按照各省比重）" xfId="617"/>
    <cellStyle name="差_县区合并测算20080423(按照各省比重）_不含人员经费系数_财力性转移支付2010年预算参考数" xfId="618"/>
    <cellStyle name="差_县区合并测算20080423(按照各省比重）_财力性转移支付2010年预算参考数" xfId="619"/>
    <cellStyle name="差_县区合并测算20080423(按照各省比重）_民生政策最低支出需求_财力性转移支付2010年预算参考数" xfId="620"/>
    <cellStyle name="差_县区合并测算20080423(按照各省比重）_县市旗测算-新科目（含人口规模效应）" xfId="621"/>
    <cellStyle name="差_县市旗测算20080508_不含人员经费系数" xfId="622"/>
    <cellStyle name="差_县市旗测算20080508_财力性转移支付2010年预算参考数" xfId="623"/>
    <cellStyle name="差_县市旗测算20080508_县市旗测算-新科目（含人口规模效应）" xfId="624"/>
    <cellStyle name="差_县市旗测算-新科目（20080626）_财力性转移支付2010年预算参考数" xfId="625"/>
    <cellStyle name="差_县市旗测算-新科目（20080626）_县市旗测算-新科目（含人口规模效应）" xfId="626"/>
    <cellStyle name="差_县市旗测算-新科目（20080627）_不含人员经费系数" xfId="627"/>
    <cellStyle name="差_县市旗测算-新科目（20080627）_不含人员经费系数_财力性转移支付2010年预算参考数" xfId="628"/>
    <cellStyle name="好_自行调整差异系数顺序_财力性转移支付2010年预算参考数" xfId="629"/>
    <cellStyle name="差_县市旗测算-新科目（20080627）_财力性转移支付2010年预算参考数" xfId="630"/>
    <cellStyle name="差_县市旗测算-新科目（20080627）_民生政策最低支出需求" xfId="631"/>
    <cellStyle name="差_县市旗测算-新科目（20080627）_民生政策最低支出需求_财力性转移支付2010年预算参考数" xfId="632"/>
    <cellStyle name="差_一般预算支出口径剔除表" xfId="633"/>
    <cellStyle name="差_云南 缺口县区测算(地方填报)_财力性转移支付2010年预算参考数" xfId="634"/>
    <cellStyle name="好_县区合并测算20080423(按照各省比重）_民生政策最低支出需求" xfId="635"/>
    <cellStyle name="常规 11 2" xfId="636"/>
    <cellStyle name="好_安徽 缺口县区测算(地方填报)1" xfId="637"/>
    <cellStyle name="常规 14" xfId="638"/>
    <cellStyle name="好_行政公检法测算_民生政策最低支出需求_财力性转移支付2010年预算参考数" xfId="639"/>
    <cellStyle name="好_行政（人员）_民生政策最低支出需求" xfId="640"/>
    <cellStyle name="常规 16" xfId="641"/>
    <cellStyle name="常规 21" xfId="642"/>
    <cellStyle name="常规 19" xfId="643"/>
    <cellStyle name="常规 24" xfId="644"/>
    <cellStyle name="常规 25" xfId="645"/>
    <cellStyle name="好_汇总表4_财力性转移支付2010年预算参考数" xfId="646"/>
    <cellStyle name="常规 4 2" xfId="647"/>
    <cellStyle name="常规 7" xfId="648"/>
    <cellStyle name="常规 7 2" xfId="649"/>
    <cellStyle name="常规 8" xfId="650"/>
    <cellStyle name="好_核定人数对比" xfId="651"/>
    <cellStyle name="常规_（20091202）人代会附表-表样 2 2 2" xfId="652"/>
    <cellStyle name="好_文体广播事业(按照总人口测算）—20080416_民生政策最低支出需求" xfId="653"/>
    <cellStyle name="常规_（修改后）新科目人代会报表---印刷稿5.8" xfId="654"/>
    <cellStyle name="常规_2014-09-26-关于我市全口径预算编制情况的报告（附表）" xfId="655"/>
    <cellStyle name="常规_2015年社会保险基金预算草案表样（报人大）" xfId="656"/>
    <cellStyle name="超级链接" xfId="657"/>
    <cellStyle name="好 2" xfId="658"/>
    <cellStyle name="好_05潍坊" xfId="659"/>
    <cellStyle name="好_07临沂" xfId="660"/>
    <cellStyle name="好_09黑龙江" xfId="661"/>
    <cellStyle name="好_09黑龙江_财力性转移支付2010年预算参考数" xfId="662"/>
    <cellStyle name="好_1" xfId="663"/>
    <cellStyle name="好_1_财力性转移支付2010年预算参考数" xfId="664"/>
    <cellStyle name="好_文体广播事业(按照总人口测算）—20080416_不含人员经费系数" xfId="665"/>
    <cellStyle name="好_1110洱源县" xfId="666"/>
    <cellStyle name="好_11大理" xfId="667"/>
    <cellStyle name="好_12滨州" xfId="668"/>
    <cellStyle name="好_12滨州_财力性转移支付2010年预算参考数" xfId="669"/>
    <cellStyle name="好_2" xfId="670"/>
    <cellStyle name="好_2_财力性转移支付2010年预算参考数" xfId="671"/>
    <cellStyle name="好_2006年22湖南" xfId="672"/>
    <cellStyle name="好_2006年22湖南_财力性转移支付2010年预算参考数" xfId="673"/>
    <cellStyle name="注释 2" xfId="674"/>
    <cellStyle name="好_2006年27重庆" xfId="675"/>
    <cellStyle name="好_2006年27重庆_财力性转移支付2010年预算参考数" xfId="676"/>
    <cellStyle name="好_2006年28四川" xfId="677"/>
    <cellStyle name="好_2006年30云南" xfId="678"/>
    <cellStyle name="好_2006年33甘肃" xfId="679"/>
    <cellStyle name="好_2006年34青海" xfId="680"/>
    <cellStyle name="好_2006年34青海_财力性转移支付2010年预算参考数" xfId="681"/>
    <cellStyle name="好_测算结果_财力性转移支付2010年预算参考数" xfId="682"/>
    <cellStyle name="好_2006年全省财力计算表（中央、决算）" xfId="683"/>
    <cellStyle name="好_2006年水利统计指标统计表" xfId="684"/>
    <cellStyle name="好_2006年水利统计指标统计表_财力性转移支付2010年预算参考数" xfId="685"/>
    <cellStyle name="好_2007年收支情况及2008年收支预计表(汇总表)" xfId="686"/>
    <cellStyle name="好_2007年收支情况及2008年收支预计表(汇总表)_财力性转移支付2010年预算参考数" xfId="687"/>
    <cellStyle name="好_2007年一般预算支出剔除" xfId="688"/>
    <cellStyle name="好_2007一般预算支出口径剔除表" xfId="689"/>
    <cellStyle name="好_2008计算资料（8月5）" xfId="690"/>
    <cellStyle name="好_2008年全省汇总收支计算表" xfId="691"/>
    <cellStyle name="好_2008年全省汇总收支计算表_财力性转移支付2010年预算参考数" xfId="692"/>
    <cellStyle name="好_2008年支出核定" xfId="693"/>
    <cellStyle name="好_28四川" xfId="694"/>
    <cellStyle name="好_2008年支出调整_财力性转移支付2010年预算参考数" xfId="695"/>
    <cellStyle name="好_2015年社会保险基金预算草案表样（报人大）" xfId="696"/>
    <cellStyle name="好_2016年科目0114" xfId="697"/>
    <cellStyle name="好_2016人代会附表（2015-9-11）（姚局）-财经委" xfId="698"/>
    <cellStyle name="好_20河南" xfId="699"/>
    <cellStyle name="好_20河南_财力性转移支付2010年预算参考数" xfId="700"/>
    <cellStyle name="好_22湖南" xfId="701"/>
    <cellStyle name="适中 2" xfId="702"/>
    <cellStyle name="好_22湖南_财力性转移支付2010年预算参考数" xfId="703"/>
    <cellStyle name="好_平邑_财力性转移支付2010年预算参考数" xfId="704"/>
    <cellStyle name="好_27重庆_财力性转移支付2010年预算参考数" xfId="705"/>
    <cellStyle name="好_28四川_财力性转移支付2010年预算参考数" xfId="706"/>
    <cellStyle name="好_30云南" xfId="707"/>
    <cellStyle name="好_30云南_1" xfId="708"/>
    <cellStyle name="数字" xfId="709"/>
    <cellStyle name="好_30云南_1_财力性转移支付2010年预算参考数" xfId="710"/>
    <cellStyle name="好_33甘肃" xfId="711"/>
    <cellStyle name="好_其他部门(按照总人口测算）—20080416_不含人员经费系数" xfId="712"/>
    <cellStyle name="好_34青海_1" xfId="713"/>
    <cellStyle name="好_530629_2006年县级财政报表附表" xfId="714"/>
    <cellStyle name="好_5334_2006年迪庆县级财政报表附表" xfId="715"/>
    <cellStyle name="好_Book1" xfId="716"/>
    <cellStyle name="强调文字颜色 6 2" xfId="717"/>
    <cellStyle name="好_Book2" xfId="718"/>
    <cellStyle name="好_Book2_财力性转移支付2010年预算参考数" xfId="719"/>
    <cellStyle name="输出 2" xfId="720"/>
    <cellStyle name="好_gdp" xfId="721"/>
    <cellStyle name="好_安徽 缺口县区测算(地方填报)1_财力性转移支付2010年预算参考数" xfId="722"/>
    <cellStyle name="好_宝坻区" xfId="723"/>
    <cellStyle name="好_报表" xfId="724"/>
    <cellStyle name="好_人员工资和公用经费2_财力性转移支付2010年预算参考数" xfId="725"/>
    <cellStyle name="好_财政供养人员" xfId="726"/>
    <cellStyle name="好_财政供养人员_财力性转移支付2010年预算参考数" xfId="727"/>
    <cellStyle name="好_测算结果" xfId="728"/>
    <cellStyle name="烹拳 [0]_ +Foil &amp; -FOIL &amp; PAPER" xfId="729"/>
    <cellStyle name="好_测算结果汇总" xfId="730"/>
    <cellStyle name="好_缺口县区测算(财政部标准)" xfId="731"/>
    <cellStyle name="好_测算结果汇总_财力性转移支付2010年预算参考数" xfId="732"/>
    <cellStyle name="好_成本差异系数（含人口规模）" xfId="733"/>
    <cellStyle name="好_县区合并测算20080423(按照各省比重）_不含人员经费系数" xfId="734"/>
    <cellStyle name="好_成本差异系数_财力性转移支付2010年预算参考数" xfId="735"/>
    <cellStyle name="好_城建部门" xfId="736"/>
    <cellStyle name="好_第五部分(才淼、饶永宏）" xfId="737"/>
    <cellStyle name="好_检验表（调整后）" xfId="738"/>
    <cellStyle name="好_分析缺口率" xfId="739"/>
    <cellStyle name="千位分隔 2" xfId="740"/>
    <cellStyle name="好_分县成本差异系数" xfId="741"/>
    <cellStyle name="好_分县成本差异系数_不含人员经费系数" xfId="742"/>
    <cellStyle name="好_分县成本差异系数_不含人员经费系数_财力性转移支付2010年预算参考数" xfId="743"/>
    <cellStyle name="好_其他部门(按照总人口测算）—20080416" xfId="744"/>
    <cellStyle name="好_分县成本差异系数_财力性转移支付2010年预算参考数" xfId="745"/>
    <cellStyle name="好_县区合并测算20080421_县市旗测算-新科目（含人口规模效应）_财力性转移支付2010年预算参考数" xfId="746"/>
    <cellStyle name="好_分县成本差异系数_民生政策最低支出需求" xfId="747"/>
    <cellStyle name="好_分县成本差异系数_民生政策最低支出需求_财力性转移支付2010年预算参考数" xfId="748"/>
    <cellStyle name="好_农林水和城市维护标准支出20080505－县区合计_不含人员经费系数_财力性转移支付2010年预算参考数" xfId="749"/>
    <cellStyle name="好_附表_财力性转移支付2010年预算参考数" xfId="750"/>
    <cellStyle name="好_行政(燃修费)_不含人员经费系数" xfId="751"/>
    <cellStyle name="好_行政(燃修费)_财力性转移支付2010年预算参考数" xfId="752"/>
    <cellStyle name="好_行政(燃修费)_民生政策最低支出需求" xfId="753"/>
    <cellStyle name="好_行政(燃修费)_民生政策最低支出需求_财力性转移支付2010年预算参考数" xfId="754"/>
    <cellStyle name="好_行政(燃修费)_县市旗测算-新科目（含人口规模效应）" xfId="755"/>
    <cellStyle name="好_行政(燃修费)_县市旗测算-新科目（含人口规模效应）_财力性转移支付2010年预算参考数" xfId="756"/>
    <cellStyle name="好_人员工资和公用经费3_财力性转移支付2010年预算参考数" xfId="757"/>
    <cellStyle name="好_行政（人员）" xfId="758"/>
    <cellStyle name="好_行政（人员）_不含人员经费系数_财力性转移支付2010年预算参考数" xfId="759"/>
    <cellStyle name="好_行政（人员）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汇总" xfId="765"/>
    <cellStyle name="好_行政公检法测算_不含人员经费系数_财力性转移支付2010年预算参考数" xfId="766"/>
    <cellStyle name="好_行政公检法测算_财力性转移支付2010年预算参考数" xfId="767"/>
    <cellStyle name="好_行政公检法测算_民生政策最低支出需求" xfId="768"/>
    <cellStyle name="好_行政公检法测算_县市旗测算-新科目（含人口规模效应）" xfId="769"/>
    <cellStyle name="好_河南 缺口县区测算(地方填报)_财力性转移支付2010年预算参考数" xfId="770"/>
    <cellStyle name="好_核定人数对比_财力性转移支付2010年预算参考数" xfId="771"/>
    <cellStyle name="好_核定人数下发表" xfId="772"/>
    <cellStyle name="好_核定人数下发表_财力性转移支付2010年预算参考数" xfId="773"/>
    <cellStyle name="好_汇总_财力性转移支付2010年预算参考数" xfId="774"/>
    <cellStyle name="好_汇总表" xfId="775"/>
    <cellStyle name="好_汇总表4" xfId="776"/>
    <cellStyle name="好_汇总表提前告知区县" xfId="777"/>
    <cellStyle name="好_汇总-县级财政报表附表" xfId="778"/>
    <cellStyle name="好_教育(按照总人口测算）—20080416_不含人员经费系数" xfId="779"/>
    <cellStyle name="好_教育(按照总人口测算）—20080416_财力性转移支付2010年预算参考数" xfId="780"/>
    <cellStyle name="好_缺口县区测算" xfId="781"/>
    <cellStyle name="好_教育(按照总人口测算）—20080416_民生政策最低支出需求" xfId="782"/>
    <cellStyle name="好_教育(按照总人口测算）—20080416_县市旗测算-新科目（含人口规模效应）_财力性转移支付2010年预算参考数" xfId="783"/>
    <cellStyle name="好_丽江汇总" xfId="784"/>
    <cellStyle name="好_卫生(按照总人口测算）—20080416_不含人员经费系数_财力性转移支付2010年预算参考数" xfId="785"/>
    <cellStyle name="好_民生政策最低支出需求" xfId="786"/>
    <cellStyle name="好_民生政策最低支出需求_财力性转移支付2010年预算参考数" xfId="787"/>
    <cellStyle name="好_农林水和城市维护标准支出20080505－县区合计" xfId="788"/>
    <cellStyle name="好_农林水和城市维护标准支出20080505－县区合计_财力性转移支付2010年预算参考数" xfId="789"/>
    <cellStyle name="好_农林水和城市维护标准支出20080505－县区合计_民生政策最低支出需求" xfId="790"/>
    <cellStyle name="好_农林水和城市维护标准支出20080505－县区合计_民生政策最低支出需求_财力性转移支付2010年预算参考数" xfId="791"/>
    <cellStyle name="好_其他部门(按照总人口测算）—20080416_民生政策最低支出需求" xfId="792"/>
    <cellStyle name="好_其他部门(按照总人口测算）—20080416_民生政策最低支出需求_财力性转移支付2010年预算参考数" xfId="793"/>
    <cellStyle name="好_其他部门(按照总人口测算）—20080416_县市旗测算-新科目（含人口规模效应）_财力性转移支付2010年预算参考数" xfId="794"/>
    <cellStyle name="好_青海 缺口县区测算(地方填报)" xfId="795"/>
    <cellStyle name="好_青海 缺口县区测算(地方填报)_财力性转移支付2010年预算参考数" xfId="796"/>
    <cellStyle name="好_缺口县区测算(按2007支出增长25%测算)_财力性转移支付2010年预算参考数" xfId="797"/>
    <cellStyle name="好_缺口县区测算(按核定人数)" xfId="798"/>
    <cellStyle name="好_缺口县区测算(按核定人数)_财力性转移支付2010年预算参考数" xfId="799"/>
    <cellStyle name="好_缺口县区测算(财政部标准)_财力性转移支付2010年预算参考数" xfId="800"/>
    <cellStyle name="好_人员工资和公用经费" xfId="801"/>
    <cellStyle name="千位_(人代会用)" xfId="802"/>
    <cellStyle name="好_人员工资和公用经费_财力性转移支付2010年预算参考数" xfId="803"/>
    <cellStyle name="好_人员工资和公用经费2" xfId="804"/>
    <cellStyle name="好_山东省民生支出标准_财力性转移支付2010年预算参考数" xfId="805"/>
    <cellStyle name="好_市辖区测算20080510" xfId="806"/>
    <cellStyle name="好_市辖区测算20080510_不含人员经费系数_财力性转移支付2010年预算参考数" xfId="807"/>
    <cellStyle name="好_市辖区测算20080510_财力性转移支付2010年预算参考数" xfId="808"/>
    <cellStyle name="好_市辖区测算20080510_民生政策最低支出需求" xfId="809"/>
    <cellStyle name="好_市辖区测算20080510_民生政策最低支出需求_财力性转移支付2010年预算参考数" xfId="810"/>
    <cellStyle name="好_同德" xfId="811"/>
    <cellStyle name="好_市辖区测算20080510_县市旗测算-新科目（含人口规模效应）" xfId="812"/>
    <cellStyle name="好_市辖区测算-新科目（20080626）_民生政策最低支出需求_财力性转移支付2010年预算参考数" xfId="813"/>
    <cellStyle name="好_数据--基础数据--预算组--2015年人代会预算部分--2015.01.20--人代会前第6稿--按姚局意见改--调市级项级明细_（自用）西青区2016年政府预算公开表" xfId="814"/>
    <cellStyle name="好_数据--基础数据--预算组--2015年人代会预算部分--2015.01.20--人代会前第6稿--按姚局意见改--调市级项级明细_2015年决算公开表" xfId="815"/>
    <cellStyle name="好_数据--基础数据--预算组--2015年人代会预算部分--2015.01.20--人代会前第6稿--按姚局意见改--调市级项级明细_2016年西青区预算公开表" xfId="816"/>
    <cellStyle name="好_数据--基础数据--预算组--2015年人代会预算部分--2015.01.20--人代会前第6稿--按姚局意见改--调市级项级明细_区县政府预算公开整改--表" xfId="817"/>
    <cellStyle name="好_数据--基础数据--预算组--2015年人代会预算部分--2015.01.20--人代会前第6稿--按姚局意见改--调市级项级明细_西青区2016年政府预算公开表" xfId="818"/>
    <cellStyle name="好_数据--基础数据--预算组--2015年人代会预算部分--2015.01.20--人代会前第6稿--按姚局意见改--调市级项级明细_政府预算公开模板" xfId="819"/>
    <cellStyle name="好_危改资金测算" xfId="820"/>
    <cellStyle name="好_危改资金测算_财力性转移支付2010年预算参考数" xfId="821"/>
    <cellStyle name="好_卫生(按照总人口测算）—20080416" xfId="822"/>
    <cellStyle name="好_卫生(按照总人口测算）—20080416_不含人员经费系数" xfId="823"/>
    <cellStyle name="好_卫生(按照总人口测算）—20080416_财力性转移支付2010年预算参考数" xfId="824"/>
    <cellStyle name="好_卫生(按照总人口测算）—20080416_民生政策最低支出需求" xfId="825"/>
    <cellStyle name="好_卫生(按照总人口测算）—20080416_民生政策最低支出需求_财力性转移支付2010年预算参考数" xfId="826"/>
    <cellStyle name="好_卫生(按照总人口测算）—20080416_县市旗测算-新科目（含人口规模效应）" xfId="827"/>
    <cellStyle name="千位分隔[0] 3" xfId="828"/>
    <cellStyle name="好_卫生(按照总人口测算）—20080416_县市旗测算-新科目（含人口规模效应）_财力性转移支付2010年预算参考数" xfId="829"/>
    <cellStyle name="好_文体广播事业(按照总人口测算）—20080416_财力性转移支付2010年预算参考数" xfId="830"/>
    <cellStyle name="好_文体广播事业(按照总人口测算）—20080416_民生政策最低支出需求_财力性转移支付2010年预算参考数" xfId="831"/>
    <cellStyle name="好_文体广播事业(按照总人口测算）—20080416_县市旗测算-新科目（含人口规模效应）_财力性转移支付2010年预算参考数" xfId="832"/>
    <cellStyle name="好_县区合并测算20080421" xfId="833"/>
    <cellStyle name="好_县区合并测算20080421_不含人员经费系数_财力性转移支付2010年预算参考数" xfId="834"/>
    <cellStyle name="好_县区合并测算20080421_民生政策最低支出需求_财力性转移支付2010年预算参考数" xfId="835"/>
    <cellStyle name="好_县区合并测算20080421_民生政策最低支出需求" xfId="836"/>
    <cellStyle name="好_县区合并测算20080421_县市旗测算-新科目（含人口规模效应）" xfId="837"/>
    <cellStyle name="好_县区合并测算20080423(按照各省比重）_不含人员经费系数_财力性转移支付2010年预算参考数" xfId="838"/>
    <cellStyle name="好_县区合并测算20080423(按照各省比重）_财力性转移支付2010年预算参考数" xfId="839"/>
    <cellStyle name="好_县区合并测算20080423(按照各省比重）_民生政策最低支出需求_财力性转移支付2010年预算参考数" xfId="840"/>
    <cellStyle name="好_县区合并测算20080423(按照各省比重）_县市旗测算-新科目（含人口规模效应）" xfId="841"/>
    <cellStyle name="好_县区合并测算20080423(按照各省比重）_县市旗测算-新科目（含人口规模效应）_财力性转移支付2010年预算参考数" xfId="842"/>
    <cellStyle name="好_县市旗测算20080508_民生政策最低支出需求" xfId="843"/>
    <cellStyle name="好_县市旗测算20080508_民生政策最低支出需求_财力性转移支付2010年预算参考数" xfId="844"/>
    <cellStyle name="好_县市旗测算-新科目（20080626）_不含人员经费系数" xfId="845"/>
    <cellStyle name="好_县市旗测算-新科目（20080626）_财力性转移支付2010年预算参考数" xfId="846"/>
    <cellStyle name="好_县市旗测算-新科目（20080626）_民生政策最低支出需求_财力性转移支付2010年预算参考数" xfId="847"/>
    <cellStyle name="好_县市旗测算-新科目（20080627）_不含人员经费系数" xfId="848"/>
    <cellStyle name="好_重点民生支出需求测算表社保（农村低保）081112" xfId="849"/>
    <cellStyle name="好_县市旗测算-新科目（20080627）_不含人员经费系数_财力性转移支付2010年预算参考数" xfId="850"/>
    <cellStyle name="好_县市旗测算-新科目（20080627）_民生政策最低支出需求_财力性转移支付2010年预算参考数" xfId="851"/>
    <cellStyle name="好_县市旗测算-新科目（20080627）_县市旗测算-新科目（含人口规模效应）" xfId="852"/>
    <cellStyle name="好_县市旗测算-新科目（20080627）_县市旗测算-新科目（含人口规模效应）_财力性转移支付2010年预算参考数" xfId="853"/>
    <cellStyle name="好_云南省2008年转移支付测算——州市本级考核部分及政策性测算" xfId="854"/>
    <cellStyle name="好_云南省2008年转移支付测算——州市本级考核部分及政策性测算_财力性转移支付2010年预算参考数" xfId="855"/>
    <cellStyle name="后继超链接" xfId="856"/>
    <cellStyle name="汇总 2" xfId="857"/>
    <cellStyle name="计算 2" xfId="858"/>
    <cellStyle name="解释性文本 2" xfId="859"/>
    <cellStyle name="霓付 [0]_ +Foil &amp; -FOIL &amp; PAPER" xfId="860"/>
    <cellStyle name="霓付_ +Foil &amp; -FOIL &amp; PAPER" xfId="861"/>
    <cellStyle name="烹拳_ +Foil &amp; -FOIL &amp; PAPER" xfId="862"/>
    <cellStyle name="普通_ 白土" xfId="863"/>
    <cellStyle name="千分位_ 白土" xfId="864"/>
    <cellStyle name="千位分隔[0] 4" xfId="865"/>
    <cellStyle name="钎霖_4岿角利" xfId="866"/>
    <cellStyle name="强调文字颜色 3 2" xfId="867"/>
    <cellStyle name="强调文字颜色 5 2" xfId="868"/>
    <cellStyle name="输入 2" xfId="869"/>
    <cellStyle name="未定义" xfId="870"/>
    <cellStyle name="小数" xfId="871"/>
    <cellStyle name="样式 1" xfId="872"/>
    <cellStyle name="표준_0N-HANDLING " xfId="8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DDETABLE "/>
      <sheetName val="#REF"/>
      <sheetName val="XL4Poppy"/>
      <sheetName val="2000地方"/>
      <sheetName val="KKKKKKKK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XL4Poppy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车"/>
      <sheetName val="实物标准"/>
      <sheetName val="专项"/>
      <sheetName val="13 铁路配件"/>
      <sheetName val="_x0000__x0000__x0000__x0000__x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showGridLines="0" showZeros="0" view="pageBreakPreview" zoomScale="115" zoomScaleNormal="75" zoomScaleSheetLayoutView="115" workbookViewId="0" topLeftCell="A1">
      <selection activeCell="F7" sqref="F7"/>
    </sheetView>
  </sheetViews>
  <sheetFormatPr defaultColWidth="9.00390625" defaultRowHeight="14.25"/>
  <cols>
    <col min="1" max="1" width="42.75390625" style="31" customWidth="1"/>
    <col min="2" max="3" width="13.75390625" style="31" customWidth="1"/>
    <col min="4" max="4" width="12.00390625" style="31" customWidth="1"/>
    <col min="5" max="5" width="12.00390625" style="32" customWidth="1"/>
    <col min="6" max="6" width="13.75390625" style="51" customWidth="1"/>
    <col min="7" max="7" width="12.00390625" style="33" customWidth="1"/>
    <col min="8" max="8" width="7.00390625" style="32" customWidth="1"/>
    <col min="9" max="9" width="9.00390625" style="31" customWidth="1"/>
    <col min="10" max="10" width="13.375" style="31" customWidth="1"/>
    <col min="11" max="16384" width="9.00390625" style="31" customWidth="1"/>
  </cols>
  <sheetData>
    <row r="1" spans="1:8" s="27" customFormat="1" ht="48" customHeight="1">
      <c r="A1" s="34" t="s">
        <v>646</v>
      </c>
      <c r="B1" s="34"/>
      <c r="C1" s="34"/>
      <c r="D1" s="34"/>
      <c r="E1" s="34"/>
      <c r="F1" s="34"/>
      <c r="G1" s="34"/>
      <c r="H1" s="34"/>
    </row>
    <row r="2" spans="1:8" s="28" customFormat="1" ht="14.25">
      <c r="A2" s="2"/>
      <c r="E2" s="35"/>
      <c r="F2" s="52"/>
      <c r="G2" s="37" t="s">
        <v>1</v>
      </c>
      <c r="H2" s="35"/>
    </row>
    <row r="3" spans="1:8" s="29" customFormat="1" ht="33" customHeight="1">
      <c r="A3" s="6" t="s">
        <v>2</v>
      </c>
      <c r="B3" s="53" t="s">
        <v>3</v>
      </c>
      <c r="C3" s="54"/>
      <c r="D3" s="54"/>
      <c r="E3" s="54"/>
      <c r="F3" s="22" t="s">
        <v>4</v>
      </c>
      <c r="G3" s="22"/>
      <c r="H3" s="55"/>
    </row>
    <row r="4" spans="1:8" s="29" customFormat="1" ht="33" customHeight="1">
      <c r="A4" s="6"/>
      <c r="B4" s="6" t="s">
        <v>5</v>
      </c>
      <c r="C4" s="6" t="s">
        <v>7</v>
      </c>
      <c r="D4" s="6" t="s">
        <v>647</v>
      </c>
      <c r="E4" s="6" t="s">
        <v>9</v>
      </c>
      <c r="F4" s="56" t="s">
        <v>5</v>
      </c>
      <c r="G4" s="23" t="s">
        <v>10</v>
      </c>
      <c r="H4" s="55"/>
    </row>
    <row r="5" spans="1:11" ht="23.25" customHeight="1">
      <c r="A5" s="38" t="s">
        <v>648</v>
      </c>
      <c r="B5" s="39"/>
      <c r="C5" s="40"/>
      <c r="D5" s="40"/>
      <c r="E5" s="41"/>
      <c r="F5" s="57"/>
      <c r="G5" s="42"/>
      <c r="H5" s="58"/>
      <c r="I5" s="48"/>
      <c r="J5" s="49"/>
      <c r="K5" s="49"/>
    </row>
    <row r="6" spans="1:11" ht="23.25" customHeight="1">
      <c r="A6" s="45" t="s">
        <v>649</v>
      </c>
      <c r="B6" s="39"/>
      <c r="C6" s="40"/>
      <c r="D6" s="40"/>
      <c r="E6" s="41"/>
      <c r="F6" s="57"/>
      <c r="G6" s="42"/>
      <c r="H6" s="58"/>
      <c r="I6" s="48"/>
      <c r="J6" s="49"/>
      <c r="K6" s="49"/>
    </row>
    <row r="7" spans="1:11" ht="23.25" customHeight="1">
      <c r="A7" s="45" t="s">
        <v>650</v>
      </c>
      <c r="B7" s="39"/>
      <c r="C7" s="40"/>
      <c r="D7" s="40"/>
      <c r="E7" s="41"/>
      <c r="F7" s="57"/>
      <c r="G7" s="42"/>
      <c r="H7" s="58"/>
      <c r="I7" s="48"/>
      <c r="J7" s="49"/>
      <c r="K7" s="49"/>
    </row>
    <row r="8" spans="1:11" ht="23.25" customHeight="1">
      <c r="A8" s="45" t="s">
        <v>651</v>
      </c>
      <c r="B8" s="39"/>
      <c r="C8" s="40"/>
      <c r="D8" s="40"/>
      <c r="E8" s="41"/>
      <c r="F8" s="57"/>
      <c r="G8" s="42"/>
      <c r="H8" s="58"/>
      <c r="I8" s="48"/>
      <c r="J8" s="49"/>
      <c r="K8" s="49"/>
    </row>
    <row r="9" spans="1:11" ht="23.25" customHeight="1">
      <c r="A9" s="44" t="s">
        <v>652</v>
      </c>
      <c r="B9" s="39"/>
      <c r="C9" s="40"/>
      <c r="D9" s="40"/>
      <c r="E9" s="41"/>
      <c r="F9" s="57"/>
      <c r="G9" s="42"/>
      <c r="H9" s="58"/>
      <c r="I9" s="48"/>
      <c r="J9" s="49"/>
      <c r="K9" s="49"/>
    </row>
    <row r="10" spans="1:11" ht="23.25" customHeight="1">
      <c r="A10" s="45" t="s">
        <v>649</v>
      </c>
      <c r="B10" s="39"/>
      <c r="C10" s="40"/>
      <c r="D10" s="40"/>
      <c r="E10" s="41"/>
      <c r="F10" s="57"/>
      <c r="G10" s="42"/>
      <c r="H10" s="58"/>
      <c r="I10" s="48"/>
      <c r="J10" s="49"/>
      <c r="K10" s="49"/>
    </row>
    <row r="11" spans="1:11" ht="23.25" customHeight="1">
      <c r="A11" s="45" t="s">
        <v>650</v>
      </c>
      <c r="B11" s="39"/>
      <c r="C11" s="40"/>
      <c r="D11" s="40"/>
      <c r="E11" s="41"/>
      <c r="F11" s="57"/>
      <c r="G11" s="42"/>
      <c r="H11" s="58"/>
      <c r="I11" s="48"/>
      <c r="J11" s="49"/>
      <c r="K11" s="49"/>
    </row>
    <row r="12" spans="1:11" ht="23.25" customHeight="1">
      <c r="A12" s="45" t="s">
        <v>651</v>
      </c>
      <c r="B12" s="39"/>
      <c r="C12" s="40"/>
      <c r="D12" s="40"/>
      <c r="E12" s="41"/>
      <c r="F12" s="57"/>
      <c r="G12" s="42"/>
      <c r="H12" s="58"/>
      <c r="I12" s="48"/>
      <c r="J12" s="49"/>
      <c r="K12" s="49"/>
    </row>
    <row r="13" spans="1:11" ht="23.25" customHeight="1">
      <c r="A13" s="45" t="s">
        <v>653</v>
      </c>
      <c r="B13" s="39"/>
      <c r="C13" s="40"/>
      <c r="D13" s="40"/>
      <c r="E13" s="41"/>
      <c r="F13" s="57"/>
      <c r="G13" s="42"/>
      <c r="H13" s="58"/>
      <c r="I13" s="48"/>
      <c r="J13" s="49"/>
      <c r="K13" s="49"/>
    </row>
    <row r="14" spans="1:11" ht="23.25" customHeight="1">
      <c r="A14" s="45" t="s">
        <v>649</v>
      </c>
      <c r="B14" s="39"/>
      <c r="C14" s="40"/>
      <c r="D14" s="40"/>
      <c r="E14" s="41"/>
      <c r="F14" s="57"/>
      <c r="G14" s="42"/>
      <c r="H14" s="58"/>
      <c r="I14" s="48"/>
      <c r="J14" s="49"/>
      <c r="K14" s="49"/>
    </row>
    <row r="15" spans="1:11" ht="23.25" customHeight="1">
      <c r="A15" s="45" t="s">
        <v>651</v>
      </c>
      <c r="B15" s="39"/>
      <c r="C15" s="40"/>
      <c r="D15" s="40"/>
      <c r="E15" s="41"/>
      <c r="F15" s="57"/>
      <c r="G15" s="42"/>
      <c r="H15" s="58"/>
      <c r="I15" s="48"/>
      <c r="J15" s="49"/>
      <c r="K15" s="49"/>
    </row>
    <row r="16" spans="1:10" s="30" customFormat="1" ht="23.25" customHeight="1">
      <c r="A16" s="45" t="s">
        <v>654</v>
      </c>
      <c r="B16" s="39"/>
      <c r="C16" s="40"/>
      <c r="D16" s="40"/>
      <c r="E16" s="41"/>
      <c r="F16" s="57"/>
      <c r="G16" s="42"/>
      <c r="H16" s="58"/>
      <c r="J16" s="50"/>
    </row>
    <row r="17" spans="1:8" s="30" customFormat="1" ht="23.25" customHeight="1">
      <c r="A17" s="45" t="s">
        <v>649</v>
      </c>
      <c r="B17" s="39"/>
      <c r="C17" s="40"/>
      <c r="D17" s="40"/>
      <c r="E17" s="41"/>
      <c r="F17" s="57"/>
      <c r="G17" s="42"/>
      <c r="H17" s="58"/>
    </row>
    <row r="18" spans="1:8" s="30" customFormat="1" ht="23.25" customHeight="1">
      <c r="A18" s="45" t="s">
        <v>650</v>
      </c>
      <c r="B18" s="39"/>
      <c r="C18" s="40"/>
      <c r="D18" s="40"/>
      <c r="E18" s="41"/>
      <c r="F18" s="57"/>
      <c r="G18" s="42"/>
      <c r="H18" s="58"/>
    </row>
    <row r="19" spans="1:11" ht="23.25" customHeight="1">
      <c r="A19" s="45" t="s">
        <v>651</v>
      </c>
      <c r="B19" s="39"/>
      <c r="C19" s="40"/>
      <c r="D19" s="40"/>
      <c r="E19" s="41"/>
      <c r="F19" s="57"/>
      <c r="G19" s="42"/>
      <c r="H19" s="58"/>
      <c r="I19" s="48"/>
      <c r="J19" s="49"/>
      <c r="K19" s="49"/>
    </row>
    <row r="20" spans="1:8" s="30" customFormat="1" ht="23.25" customHeight="1">
      <c r="A20" s="45" t="s">
        <v>655</v>
      </c>
      <c r="B20" s="39"/>
      <c r="C20" s="40"/>
      <c r="D20" s="40"/>
      <c r="E20" s="41"/>
      <c r="F20" s="57"/>
      <c r="G20" s="42"/>
      <c r="H20" s="58"/>
    </row>
    <row r="21" spans="1:8" s="30" customFormat="1" ht="23.25" customHeight="1">
      <c r="A21" s="45" t="s">
        <v>649</v>
      </c>
      <c r="B21" s="39"/>
      <c r="C21" s="40"/>
      <c r="D21" s="40"/>
      <c r="E21" s="41"/>
      <c r="F21" s="57"/>
      <c r="G21" s="42"/>
      <c r="H21" s="58"/>
    </row>
    <row r="22" spans="1:11" ht="23.25" customHeight="1">
      <c r="A22" s="45" t="s">
        <v>651</v>
      </c>
      <c r="B22" s="39"/>
      <c r="C22" s="40"/>
      <c r="D22" s="40"/>
      <c r="E22" s="41"/>
      <c r="F22" s="57"/>
      <c r="G22" s="42"/>
      <c r="H22" s="58"/>
      <c r="I22" s="48"/>
      <c r="J22" s="49"/>
      <c r="K22" s="49"/>
    </row>
    <row r="23" spans="1:8" s="30" customFormat="1" ht="23.25" customHeight="1">
      <c r="A23" s="46" t="s">
        <v>656</v>
      </c>
      <c r="B23" s="39"/>
      <c r="C23" s="40"/>
      <c r="D23" s="40"/>
      <c r="E23" s="41"/>
      <c r="F23" s="57"/>
      <c r="G23" s="42"/>
      <c r="H23" s="58"/>
    </row>
    <row r="24" spans="1:8" s="30" customFormat="1" ht="23.25" customHeight="1">
      <c r="A24" s="45" t="s">
        <v>649</v>
      </c>
      <c r="B24" s="39"/>
      <c r="C24" s="40"/>
      <c r="D24" s="40"/>
      <c r="E24" s="41"/>
      <c r="F24" s="57"/>
      <c r="G24" s="42"/>
      <c r="H24" s="58"/>
    </row>
    <row r="25" spans="1:11" ht="23.25" customHeight="1">
      <c r="A25" s="45" t="s">
        <v>651</v>
      </c>
      <c r="B25" s="39"/>
      <c r="C25" s="40"/>
      <c r="D25" s="40"/>
      <c r="E25" s="41"/>
      <c r="F25" s="57"/>
      <c r="G25" s="42"/>
      <c r="H25" s="58"/>
      <c r="I25" s="48"/>
      <c r="J25" s="49"/>
      <c r="K25" s="49"/>
    </row>
    <row r="26" spans="1:8" ht="23.25" customHeight="1">
      <c r="A26" s="46" t="s">
        <v>657</v>
      </c>
      <c r="B26" s="39"/>
      <c r="C26" s="40"/>
      <c r="D26" s="40"/>
      <c r="E26" s="41"/>
      <c r="F26" s="57"/>
      <c r="G26" s="42"/>
      <c r="H26" s="58"/>
    </row>
    <row r="27" spans="1:8" ht="23.25" customHeight="1">
      <c r="A27" s="45" t="s">
        <v>649</v>
      </c>
      <c r="B27" s="39"/>
      <c r="C27" s="40"/>
      <c r="D27" s="40"/>
      <c r="E27" s="41"/>
      <c r="F27" s="57"/>
      <c r="G27" s="42"/>
      <c r="H27" s="58"/>
    </row>
    <row r="28" spans="1:8" ht="23.25" customHeight="1">
      <c r="A28" s="45" t="s">
        <v>650</v>
      </c>
      <c r="B28" s="39"/>
      <c r="C28" s="40"/>
      <c r="D28" s="40"/>
      <c r="E28" s="41"/>
      <c r="F28" s="57"/>
      <c r="G28" s="42"/>
      <c r="H28" s="58"/>
    </row>
    <row r="29" spans="1:11" ht="23.25" customHeight="1">
      <c r="A29" s="45" t="s">
        <v>651</v>
      </c>
      <c r="B29" s="39"/>
      <c r="C29" s="40"/>
      <c r="D29" s="40"/>
      <c r="E29" s="41"/>
      <c r="F29" s="57"/>
      <c r="G29" s="42"/>
      <c r="H29" s="58"/>
      <c r="I29" s="48"/>
      <c r="J29" s="49"/>
      <c r="K29" s="49"/>
    </row>
    <row r="30" spans="1:8" ht="23.25" customHeight="1">
      <c r="A30" s="46" t="s">
        <v>658</v>
      </c>
      <c r="B30" s="39"/>
      <c r="C30" s="40"/>
      <c r="D30" s="40"/>
      <c r="E30" s="41"/>
      <c r="F30" s="57"/>
      <c r="G30" s="42"/>
      <c r="H30" s="58"/>
    </row>
    <row r="31" spans="1:8" ht="23.25" customHeight="1">
      <c r="A31" s="45" t="s">
        <v>649</v>
      </c>
      <c r="B31" s="39"/>
      <c r="C31" s="40"/>
      <c r="D31" s="40"/>
      <c r="E31" s="41"/>
      <c r="F31" s="57"/>
      <c r="G31" s="42"/>
      <c r="H31" s="58"/>
    </row>
    <row r="32" spans="1:8" ht="23.25" customHeight="1">
      <c r="A32" s="45" t="s">
        <v>650</v>
      </c>
      <c r="B32" s="39"/>
      <c r="C32" s="40"/>
      <c r="D32" s="40"/>
      <c r="E32" s="41"/>
      <c r="F32" s="57"/>
      <c r="G32" s="42"/>
      <c r="H32" s="58"/>
    </row>
    <row r="33" spans="1:11" ht="23.25" customHeight="1">
      <c r="A33" s="45" t="s">
        <v>651</v>
      </c>
      <c r="B33" s="39"/>
      <c r="C33" s="40"/>
      <c r="D33" s="40"/>
      <c r="E33" s="41"/>
      <c r="F33" s="57"/>
      <c r="G33" s="42"/>
      <c r="H33" s="58"/>
      <c r="I33" s="48"/>
      <c r="J33" s="49"/>
      <c r="K33" s="49"/>
    </row>
    <row r="34" spans="1:8" ht="23.25" customHeight="1">
      <c r="A34" s="45" t="s">
        <v>659</v>
      </c>
      <c r="B34" s="39"/>
      <c r="C34" s="40"/>
      <c r="D34" s="40"/>
      <c r="E34" s="41"/>
      <c r="F34" s="57"/>
      <c r="G34" s="42"/>
      <c r="H34" s="50"/>
    </row>
    <row r="35" spans="1:8" ht="23.25" customHeight="1">
      <c r="A35" s="45" t="s">
        <v>649</v>
      </c>
      <c r="B35" s="39"/>
      <c r="C35" s="40"/>
      <c r="D35" s="40"/>
      <c r="E35" s="41"/>
      <c r="F35" s="57"/>
      <c r="G35" s="42"/>
      <c r="H35" s="50"/>
    </row>
    <row r="36" spans="1:8" ht="23.25" customHeight="1">
      <c r="A36" s="45" t="s">
        <v>650</v>
      </c>
      <c r="B36" s="39"/>
      <c r="C36" s="40"/>
      <c r="D36" s="40"/>
      <c r="E36" s="41"/>
      <c r="F36" s="57"/>
      <c r="G36" s="42"/>
      <c r="H36" s="50"/>
    </row>
    <row r="37" spans="1:11" ht="23.25" customHeight="1">
      <c r="A37" s="45" t="s">
        <v>651</v>
      </c>
      <c r="B37" s="39"/>
      <c r="C37" s="40"/>
      <c r="D37" s="40"/>
      <c r="E37" s="41"/>
      <c r="F37" s="57"/>
      <c r="G37" s="42"/>
      <c r="H37" s="58"/>
      <c r="I37" s="48"/>
      <c r="J37" s="49"/>
      <c r="K37" s="49"/>
    </row>
    <row r="38" spans="1:8" ht="24" customHeight="1">
      <c r="A38" s="47" t="s">
        <v>660</v>
      </c>
      <c r="B38" s="47"/>
      <c r="C38" s="47"/>
      <c r="D38" s="47"/>
      <c r="E38" s="47"/>
      <c r="F38" s="47"/>
      <c r="G38" s="47"/>
      <c r="H38" s="50"/>
    </row>
    <row r="39" ht="24" customHeight="1">
      <c r="H39" s="50"/>
    </row>
    <row r="40" ht="24" customHeight="1">
      <c r="H40" s="50"/>
    </row>
    <row r="41" ht="24" customHeight="1">
      <c r="H41" s="50"/>
    </row>
    <row r="42" ht="15">
      <c r="H42" s="50"/>
    </row>
    <row r="43" ht="15">
      <c r="H43" s="50"/>
    </row>
    <row r="44" ht="15">
      <c r="H44" s="50"/>
    </row>
    <row r="45" ht="15">
      <c r="H45" s="50"/>
    </row>
    <row r="46" ht="15">
      <c r="H46" s="50"/>
    </row>
    <row r="47" ht="15">
      <c r="H47" s="50"/>
    </row>
  </sheetData>
  <sheetProtection/>
  <mergeCells count="5">
    <mergeCell ref="A1:G1"/>
    <mergeCell ref="B3:E3"/>
    <mergeCell ref="F3:G3"/>
    <mergeCell ref="A38:G38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  <rowBreaks count="1" manualBreakCount="1">
    <brk id="2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showZeros="0" view="pageBreakPreview" zoomScale="115" zoomScaleNormal="75" zoomScaleSheetLayoutView="115" workbookViewId="0" topLeftCell="A4">
      <selection activeCell="G4" sqref="G4"/>
    </sheetView>
  </sheetViews>
  <sheetFormatPr defaultColWidth="9.00390625" defaultRowHeight="14.25"/>
  <cols>
    <col min="1" max="1" width="41.00390625" style="31" customWidth="1"/>
    <col min="2" max="3" width="15.00390625" style="31" customWidth="1"/>
    <col min="4" max="4" width="14.125" style="31" customWidth="1"/>
    <col min="5" max="5" width="14.125" style="32" customWidth="1"/>
    <col min="6" max="6" width="15.00390625" style="33" customWidth="1"/>
    <col min="7" max="7" width="14.125" style="33" customWidth="1"/>
    <col min="8" max="8" width="14.75390625" style="31" bestFit="1" customWidth="1"/>
    <col min="9" max="9" width="9.50390625" style="31" bestFit="1" customWidth="1"/>
    <col min="10" max="10" width="13.375" style="31" customWidth="1"/>
    <col min="11" max="16384" width="9.00390625" style="31" customWidth="1"/>
  </cols>
  <sheetData>
    <row r="1" spans="1:7" s="27" customFormat="1" ht="48" customHeight="1">
      <c r="A1" s="34" t="s">
        <v>661</v>
      </c>
      <c r="B1" s="34"/>
      <c r="C1" s="34"/>
      <c r="D1" s="34"/>
      <c r="E1" s="34"/>
      <c r="F1" s="34"/>
      <c r="G1" s="34"/>
    </row>
    <row r="2" spans="1:7" s="28" customFormat="1" ht="14.25">
      <c r="A2" s="2"/>
      <c r="E2" s="35"/>
      <c r="F2" s="36"/>
      <c r="G2" s="37" t="s">
        <v>1</v>
      </c>
    </row>
    <row r="3" spans="1:7" s="29" customFormat="1" ht="33" customHeight="1">
      <c r="A3" s="6" t="s">
        <v>2</v>
      </c>
      <c r="B3" s="21" t="s">
        <v>3</v>
      </c>
      <c r="C3" s="21"/>
      <c r="D3" s="21"/>
      <c r="E3" s="21"/>
      <c r="F3" s="22" t="s">
        <v>4</v>
      </c>
      <c r="G3" s="22"/>
    </row>
    <row r="4" spans="1:7" s="29" customFormat="1" ht="33" customHeight="1">
      <c r="A4" s="6"/>
      <c r="B4" s="6" t="s">
        <v>5</v>
      </c>
      <c r="C4" s="6" t="s">
        <v>7</v>
      </c>
      <c r="D4" s="6" t="s">
        <v>647</v>
      </c>
      <c r="E4" s="6" t="s">
        <v>9</v>
      </c>
      <c r="F4" s="6" t="s">
        <v>5</v>
      </c>
      <c r="G4" s="23" t="s">
        <v>10</v>
      </c>
    </row>
    <row r="5" spans="1:11" ht="34.5" customHeight="1">
      <c r="A5" s="38" t="s">
        <v>662</v>
      </c>
      <c r="B5" s="39"/>
      <c r="C5" s="40"/>
      <c r="D5" s="40"/>
      <c r="E5" s="41"/>
      <c r="F5" s="42"/>
      <c r="G5" s="42"/>
      <c r="H5" s="43"/>
      <c r="I5" s="48"/>
      <c r="J5" s="49"/>
      <c r="K5" s="49"/>
    </row>
    <row r="6" spans="1:11" ht="34.5" customHeight="1">
      <c r="A6" s="44" t="s">
        <v>663</v>
      </c>
      <c r="B6" s="39"/>
      <c r="C6" s="40"/>
      <c r="D6" s="40"/>
      <c r="E6" s="41"/>
      <c r="F6" s="42"/>
      <c r="G6" s="42"/>
      <c r="H6" s="43"/>
      <c r="I6" s="48"/>
      <c r="J6" s="49"/>
      <c r="K6" s="49"/>
    </row>
    <row r="7" spans="1:11" ht="34.5" customHeight="1">
      <c r="A7" s="45" t="s">
        <v>664</v>
      </c>
      <c r="B7" s="39"/>
      <c r="C7" s="40"/>
      <c r="D7" s="40"/>
      <c r="E7" s="41"/>
      <c r="F7" s="42"/>
      <c r="G7" s="42"/>
      <c r="H7" s="43"/>
      <c r="I7" s="48"/>
      <c r="J7" s="49"/>
      <c r="K7" s="49"/>
    </row>
    <row r="8" spans="1:11" ht="34.5" customHeight="1">
      <c r="A8" s="45" t="s">
        <v>665</v>
      </c>
      <c r="B8" s="39"/>
      <c r="C8" s="40"/>
      <c r="D8" s="40"/>
      <c r="E8" s="41"/>
      <c r="F8" s="42"/>
      <c r="G8" s="42"/>
      <c r="H8" s="43"/>
      <c r="I8" s="48"/>
      <c r="J8" s="49"/>
      <c r="K8" s="49"/>
    </row>
    <row r="9" spans="1:11" ht="34.5" customHeight="1">
      <c r="A9" s="45" t="s">
        <v>666</v>
      </c>
      <c r="B9" s="39"/>
      <c r="C9" s="40"/>
      <c r="D9" s="40"/>
      <c r="E9" s="41"/>
      <c r="F9" s="42"/>
      <c r="G9" s="42"/>
      <c r="H9" s="43"/>
      <c r="I9" s="48"/>
      <c r="J9" s="49"/>
      <c r="K9" s="49"/>
    </row>
    <row r="10" spans="1:11" ht="34.5" customHeight="1">
      <c r="A10" s="45" t="s">
        <v>667</v>
      </c>
      <c r="B10" s="39"/>
      <c r="C10" s="40"/>
      <c r="D10" s="40"/>
      <c r="E10" s="41"/>
      <c r="F10" s="42"/>
      <c r="G10" s="42"/>
      <c r="H10" s="43"/>
      <c r="I10" s="48"/>
      <c r="J10" s="49"/>
      <c r="K10" s="49"/>
    </row>
    <row r="11" spans="1:11" ht="34.5" customHeight="1">
      <c r="A11" s="45" t="s">
        <v>668</v>
      </c>
      <c r="B11" s="39"/>
      <c r="C11" s="40"/>
      <c r="D11" s="40"/>
      <c r="E11" s="41"/>
      <c r="F11" s="42"/>
      <c r="G11" s="42"/>
      <c r="H11" s="43"/>
      <c r="I11" s="48"/>
      <c r="J11" s="49"/>
      <c r="K11" s="49"/>
    </row>
    <row r="12" spans="1:11" ht="34.5" customHeight="1">
      <c r="A12" s="45" t="s">
        <v>665</v>
      </c>
      <c r="B12" s="39"/>
      <c r="C12" s="40"/>
      <c r="D12" s="40"/>
      <c r="E12" s="41"/>
      <c r="F12" s="42"/>
      <c r="G12" s="42"/>
      <c r="H12" s="43"/>
      <c r="I12" s="48"/>
      <c r="J12" s="49"/>
      <c r="K12" s="49"/>
    </row>
    <row r="13" spans="1:10" s="30" customFormat="1" ht="34.5" customHeight="1">
      <c r="A13" s="45" t="s">
        <v>669</v>
      </c>
      <c r="B13" s="39"/>
      <c r="C13" s="40"/>
      <c r="D13" s="40"/>
      <c r="E13" s="41"/>
      <c r="F13" s="42"/>
      <c r="G13" s="42"/>
      <c r="H13" s="43"/>
      <c r="J13" s="50"/>
    </row>
    <row r="14" spans="1:8" s="30" customFormat="1" ht="34.5" customHeight="1">
      <c r="A14" s="45" t="s">
        <v>670</v>
      </c>
      <c r="B14" s="39"/>
      <c r="C14" s="40"/>
      <c r="D14" s="40"/>
      <c r="E14" s="41"/>
      <c r="F14" s="42"/>
      <c r="G14" s="42"/>
      <c r="H14" s="43"/>
    </row>
    <row r="15" spans="1:8" s="30" customFormat="1" ht="34.5" customHeight="1">
      <c r="A15" s="45" t="s">
        <v>671</v>
      </c>
      <c r="B15" s="39"/>
      <c r="C15" s="40"/>
      <c r="D15" s="40"/>
      <c r="E15" s="41"/>
      <c r="F15" s="42"/>
      <c r="G15" s="42"/>
      <c r="H15" s="43"/>
    </row>
    <row r="16" spans="1:8" s="30" customFormat="1" ht="34.5" customHeight="1">
      <c r="A16" s="45" t="s">
        <v>672</v>
      </c>
      <c r="B16" s="39"/>
      <c r="C16" s="40"/>
      <c r="D16" s="40"/>
      <c r="E16" s="41"/>
      <c r="F16" s="42"/>
      <c r="G16" s="42"/>
      <c r="H16" s="43"/>
    </row>
    <row r="17" spans="1:8" s="30" customFormat="1" ht="34.5" customHeight="1">
      <c r="A17" s="45" t="s">
        <v>673</v>
      </c>
      <c r="B17" s="39"/>
      <c r="C17" s="40"/>
      <c r="D17" s="40"/>
      <c r="E17" s="41"/>
      <c r="F17" s="42"/>
      <c r="G17" s="42"/>
      <c r="H17" s="43"/>
    </row>
    <row r="18" spans="1:8" s="30" customFormat="1" ht="34.5" customHeight="1">
      <c r="A18" s="45" t="s">
        <v>674</v>
      </c>
      <c r="B18" s="39"/>
      <c r="C18" s="40"/>
      <c r="D18" s="40"/>
      <c r="E18" s="41"/>
      <c r="F18" s="42"/>
      <c r="G18" s="42"/>
      <c r="H18" s="43"/>
    </row>
    <row r="19" spans="1:8" s="30" customFormat="1" ht="34.5" customHeight="1">
      <c r="A19" s="45" t="s">
        <v>675</v>
      </c>
      <c r="B19" s="39"/>
      <c r="C19" s="40"/>
      <c r="D19" s="40"/>
      <c r="E19" s="41"/>
      <c r="F19" s="42"/>
      <c r="G19" s="42"/>
      <c r="H19" s="43"/>
    </row>
    <row r="20" spans="1:8" ht="34.5" customHeight="1">
      <c r="A20" s="46" t="s">
        <v>676</v>
      </c>
      <c r="B20" s="39"/>
      <c r="C20" s="40"/>
      <c r="D20" s="40"/>
      <c r="E20" s="41"/>
      <c r="F20" s="42"/>
      <c r="G20" s="42"/>
      <c r="H20" s="43"/>
    </row>
    <row r="21" spans="1:8" ht="34.5" customHeight="1">
      <c r="A21" s="45" t="s">
        <v>677</v>
      </c>
      <c r="B21" s="39"/>
      <c r="C21" s="40"/>
      <c r="D21" s="40"/>
      <c r="E21" s="41"/>
      <c r="F21" s="42"/>
      <c r="G21" s="42"/>
      <c r="H21" s="43"/>
    </row>
    <row r="22" spans="1:8" ht="34.5" customHeight="1">
      <c r="A22" s="46" t="s">
        <v>678</v>
      </c>
      <c r="B22" s="39"/>
      <c r="C22" s="40"/>
      <c r="D22" s="40"/>
      <c r="E22" s="41"/>
      <c r="F22" s="42"/>
      <c r="G22" s="42"/>
      <c r="H22" s="43"/>
    </row>
    <row r="23" spans="1:8" ht="34.5" customHeight="1">
      <c r="A23" s="46" t="s">
        <v>679</v>
      </c>
      <c r="B23" s="39"/>
      <c r="C23" s="40"/>
      <c r="D23" s="40"/>
      <c r="E23" s="41"/>
      <c r="F23" s="42"/>
      <c r="G23" s="42"/>
      <c r="H23" s="43"/>
    </row>
    <row r="24" spans="1:7" ht="34.5" customHeight="1">
      <c r="A24" s="46" t="s">
        <v>680</v>
      </c>
      <c r="B24" s="39"/>
      <c r="C24" s="40"/>
      <c r="D24" s="40"/>
      <c r="E24" s="41"/>
      <c r="F24" s="42"/>
      <c r="G24" s="42"/>
    </row>
    <row r="25" spans="1:7" ht="24" customHeight="1">
      <c r="A25" s="47" t="s">
        <v>660</v>
      </c>
      <c r="B25" s="47"/>
      <c r="C25" s="47"/>
      <c r="D25" s="47"/>
      <c r="E25" s="47"/>
      <c r="F25" s="47"/>
      <c r="G25" s="47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5">
    <mergeCell ref="A1:G1"/>
    <mergeCell ref="B3:E3"/>
    <mergeCell ref="F3:G3"/>
    <mergeCell ref="A25:G25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  <rowBreaks count="1" manualBreakCount="1">
    <brk id="1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showGridLines="0" view="pageBreakPreview" zoomScale="115" zoomScaleSheetLayoutView="115" workbookViewId="0" topLeftCell="A1">
      <selection activeCell="F7" sqref="F7"/>
    </sheetView>
  </sheetViews>
  <sheetFormatPr defaultColWidth="9.00390625" defaultRowHeight="14.25"/>
  <cols>
    <col min="1" max="1" width="42.125" style="0" customWidth="1"/>
    <col min="2" max="3" width="17.25390625" style="0" customWidth="1"/>
    <col min="4" max="4" width="15.50390625" style="0" customWidth="1"/>
    <col min="5" max="5" width="17.25390625" style="0" customWidth="1"/>
    <col min="6" max="6" width="15.50390625" style="0" customWidth="1"/>
  </cols>
  <sheetData>
    <row r="1" spans="1:6" ht="48" customHeight="1">
      <c r="A1" s="1" t="s">
        <v>681</v>
      </c>
      <c r="B1" s="1"/>
      <c r="C1" s="1"/>
      <c r="D1" s="1"/>
      <c r="E1" s="1"/>
      <c r="F1" s="1"/>
    </row>
    <row r="2" spans="1:6" ht="15" customHeight="1">
      <c r="A2" s="2"/>
      <c r="B2" s="3"/>
      <c r="C2" s="3"/>
      <c r="D2" s="4"/>
      <c r="F2" s="5" t="s">
        <v>1</v>
      </c>
    </row>
    <row r="3" spans="1:6" ht="27.75" customHeight="1">
      <c r="A3" s="6" t="s">
        <v>2</v>
      </c>
      <c r="B3" s="21" t="s">
        <v>3</v>
      </c>
      <c r="C3" s="21"/>
      <c r="D3" s="21"/>
      <c r="E3" s="22" t="s">
        <v>4</v>
      </c>
      <c r="F3" s="22"/>
    </row>
    <row r="4" spans="1:6" ht="27.75" customHeight="1">
      <c r="A4" s="6"/>
      <c r="B4" s="6" t="s">
        <v>5</v>
      </c>
      <c r="C4" s="6" t="s">
        <v>7</v>
      </c>
      <c r="D4" s="6" t="s">
        <v>9</v>
      </c>
      <c r="E4" s="6" t="s">
        <v>5</v>
      </c>
      <c r="F4" s="23" t="s">
        <v>10</v>
      </c>
    </row>
    <row r="5" spans="1:6" ht="30.75" customHeight="1">
      <c r="A5" s="10" t="s">
        <v>682</v>
      </c>
      <c r="B5" s="11"/>
      <c r="C5" s="12"/>
      <c r="D5" s="12"/>
      <c r="E5" s="12"/>
      <c r="F5" s="12"/>
    </row>
    <row r="6" spans="1:6" ht="30.75" customHeight="1">
      <c r="A6" s="14" t="s">
        <v>683</v>
      </c>
      <c r="B6" s="11"/>
      <c r="C6" s="12"/>
      <c r="D6" s="12"/>
      <c r="E6" s="12"/>
      <c r="F6" s="12"/>
    </row>
    <row r="7" spans="1:6" ht="30.75" customHeight="1">
      <c r="A7" s="24" t="s">
        <v>684</v>
      </c>
      <c r="B7" s="11"/>
      <c r="C7" s="12"/>
      <c r="D7" s="12"/>
      <c r="E7" s="12"/>
      <c r="F7" s="12"/>
    </row>
    <row r="8" spans="1:6" ht="30.75" customHeight="1">
      <c r="A8" s="25" t="s">
        <v>685</v>
      </c>
      <c r="B8" s="11"/>
      <c r="C8" s="12"/>
      <c r="D8" s="12"/>
      <c r="E8" s="12"/>
      <c r="F8" s="12"/>
    </row>
    <row r="9" spans="1:6" ht="30.75" customHeight="1">
      <c r="A9" s="24" t="s">
        <v>686</v>
      </c>
      <c r="B9" s="11"/>
      <c r="C9" s="12"/>
      <c r="D9" s="12"/>
      <c r="E9" s="12"/>
      <c r="F9" s="12"/>
    </row>
    <row r="10" spans="1:6" ht="30.75" customHeight="1">
      <c r="A10" s="25" t="s">
        <v>685</v>
      </c>
      <c r="B10" s="11"/>
      <c r="C10" s="12"/>
      <c r="D10" s="12"/>
      <c r="E10" s="12"/>
      <c r="F10" s="12"/>
    </row>
    <row r="11" spans="1:6" ht="30.75" customHeight="1">
      <c r="A11" s="24" t="s">
        <v>687</v>
      </c>
      <c r="B11" s="11"/>
      <c r="C11" s="12"/>
      <c r="D11" s="12"/>
      <c r="E11" s="12"/>
      <c r="F11" s="12"/>
    </row>
    <row r="12" spans="1:6" ht="30.75" customHeight="1">
      <c r="A12" s="25" t="s">
        <v>685</v>
      </c>
      <c r="B12" s="11"/>
      <c r="C12" s="12"/>
      <c r="D12" s="12"/>
      <c r="E12" s="12"/>
      <c r="F12" s="12"/>
    </row>
    <row r="13" spans="1:6" ht="30.75" customHeight="1">
      <c r="A13" s="25" t="s">
        <v>688</v>
      </c>
      <c r="B13" s="11"/>
      <c r="C13" s="12"/>
      <c r="D13" s="12"/>
      <c r="E13" s="12"/>
      <c r="F13" s="12"/>
    </row>
    <row r="14" spans="1:6" ht="30.75" customHeight="1">
      <c r="A14" s="14" t="s">
        <v>689</v>
      </c>
      <c r="B14" s="11"/>
      <c r="C14" s="12"/>
      <c r="D14" s="12"/>
      <c r="E14" s="12"/>
      <c r="F14" s="12"/>
    </row>
    <row r="15" spans="1:6" ht="30.75" customHeight="1">
      <c r="A15" s="25" t="s">
        <v>685</v>
      </c>
      <c r="B15" s="11"/>
      <c r="C15" s="12"/>
      <c r="D15" s="12"/>
      <c r="E15" s="12"/>
      <c r="F15" s="12"/>
    </row>
    <row r="16" spans="1:6" ht="39.75" customHeight="1">
      <c r="A16" s="26" t="s">
        <v>690</v>
      </c>
      <c r="B16" s="26"/>
      <c r="C16" s="26"/>
      <c r="D16" s="26"/>
      <c r="E16" s="26"/>
      <c r="F16" s="26"/>
    </row>
    <row r="17" ht="39.75" customHeight="1"/>
    <row r="18" ht="39.75" customHeight="1"/>
  </sheetData>
  <sheetProtection/>
  <mergeCells count="5">
    <mergeCell ref="A1:F1"/>
    <mergeCell ref="B3:D3"/>
    <mergeCell ref="E3:F3"/>
    <mergeCell ref="A16:F16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showGridLines="0"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34.875" style="0" customWidth="1"/>
    <col min="2" max="6" width="16.625" style="0" customWidth="1"/>
  </cols>
  <sheetData>
    <row r="1" spans="1:6" ht="48" customHeight="1">
      <c r="A1" s="1" t="s">
        <v>691</v>
      </c>
      <c r="B1" s="1"/>
      <c r="C1" s="1"/>
      <c r="D1" s="1"/>
      <c r="E1" s="1"/>
      <c r="F1" s="1"/>
    </row>
    <row r="2" spans="1:6" ht="15" customHeight="1">
      <c r="A2" s="2"/>
      <c r="B2" s="3"/>
      <c r="C2" s="3"/>
      <c r="D2" s="4"/>
      <c r="F2" s="5" t="s">
        <v>1</v>
      </c>
    </row>
    <row r="3" spans="1:6" ht="33" customHeight="1">
      <c r="A3" s="6" t="s">
        <v>2</v>
      </c>
      <c r="B3" s="7" t="s">
        <v>3</v>
      </c>
      <c r="C3" s="7"/>
      <c r="D3" s="7"/>
      <c r="E3" s="8" t="s">
        <v>4</v>
      </c>
      <c r="F3" s="8"/>
    </row>
    <row r="4" spans="1:6" ht="33" customHeight="1">
      <c r="A4" s="6"/>
      <c r="B4" s="6" t="s">
        <v>5</v>
      </c>
      <c r="C4" s="6" t="s">
        <v>7</v>
      </c>
      <c r="D4" s="6" t="s">
        <v>9</v>
      </c>
      <c r="E4" s="6" t="s">
        <v>5</v>
      </c>
      <c r="F4" s="9" t="s">
        <v>10</v>
      </c>
    </row>
    <row r="5" spans="1:6" ht="33" customHeight="1">
      <c r="A5" s="10" t="s">
        <v>692</v>
      </c>
      <c r="B5" s="11"/>
      <c r="C5" s="12"/>
      <c r="D5" s="12"/>
      <c r="E5" s="12"/>
      <c r="F5" s="12"/>
    </row>
    <row r="6" spans="1:6" ht="33" customHeight="1">
      <c r="A6" s="13" t="s">
        <v>693</v>
      </c>
      <c r="B6" s="11"/>
      <c r="C6" s="12"/>
      <c r="D6" s="12"/>
      <c r="E6" s="12"/>
      <c r="F6" s="12"/>
    </row>
    <row r="7" spans="1:6" ht="33" customHeight="1">
      <c r="A7" s="14" t="s">
        <v>694</v>
      </c>
      <c r="B7" s="11"/>
      <c r="C7" s="12"/>
      <c r="D7" s="12"/>
      <c r="E7" s="12"/>
      <c r="F7" s="12"/>
    </row>
    <row r="8" spans="1:6" ht="33" customHeight="1">
      <c r="A8" s="15" t="s">
        <v>695</v>
      </c>
      <c r="B8" s="11"/>
      <c r="C8" s="12"/>
      <c r="D8" s="12"/>
      <c r="E8" s="12"/>
      <c r="F8" s="12"/>
    </row>
    <row r="9" spans="1:6" ht="33" customHeight="1">
      <c r="A9" s="15" t="s">
        <v>696</v>
      </c>
      <c r="B9" s="11"/>
      <c r="C9" s="12"/>
      <c r="D9" s="12"/>
      <c r="E9" s="12"/>
      <c r="F9" s="12"/>
    </row>
    <row r="10" spans="1:6" ht="33" customHeight="1">
      <c r="A10" s="13" t="s">
        <v>697</v>
      </c>
      <c r="B10" s="11"/>
      <c r="C10" s="12"/>
      <c r="D10" s="12"/>
      <c r="E10" s="12"/>
      <c r="F10" s="12"/>
    </row>
    <row r="11" spans="1:6" ht="33" customHeight="1">
      <c r="A11" s="15" t="s">
        <v>698</v>
      </c>
      <c r="B11" s="11"/>
      <c r="C11" s="12"/>
      <c r="D11" s="12"/>
      <c r="E11" s="12"/>
      <c r="F11" s="12"/>
    </row>
    <row r="12" spans="1:6" ht="33" customHeight="1">
      <c r="A12" s="15" t="s">
        <v>699</v>
      </c>
      <c r="B12" s="11"/>
      <c r="C12" s="12"/>
      <c r="D12" s="12"/>
      <c r="E12" s="12"/>
      <c r="F12" s="12"/>
    </row>
    <row r="13" spans="1:6" ht="33" customHeight="1">
      <c r="A13" s="15" t="s">
        <v>700</v>
      </c>
      <c r="B13" s="11"/>
      <c r="C13" s="12"/>
      <c r="D13" s="12"/>
      <c r="E13" s="12"/>
      <c r="F13" s="12"/>
    </row>
    <row r="14" spans="1:6" ht="33" customHeight="1">
      <c r="A14" s="15" t="s">
        <v>701</v>
      </c>
      <c r="B14" s="11"/>
      <c r="C14" s="12"/>
      <c r="D14" s="12"/>
      <c r="E14" s="12"/>
      <c r="F14" s="12"/>
    </row>
    <row r="15" spans="1:7" ht="33.75" customHeight="1">
      <c r="A15" s="14" t="s">
        <v>702</v>
      </c>
      <c r="B15" s="11"/>
      <c r="C15" s="11"/>
      <c r="D15" s="16"/>
      <c r="E15" s="17"/>
      <c r="F15" s="16"/>
      <c r="G15" s="18"/>
    </row>
    <row r="16" spans="1:6" ht="33" customHeight="1">
      <c r="A16" s="19" t="s">
        <v>703</v>
      </c>
      <c r="B16" s="11"/>
      <c r="C16" s="12"/>
      <c r="D16" s="12"/>
      <c r="E16" s="12"/>
      <c r="F16" s="12"/>
    </row>
    <row r="17" spans="1:6" ht="33" customHeight="1">
      <c r="A17" s="15" t="s">
        <v>704</v>
      </c>
      <c r="B17" s="11"/>
      <c r="C17" s="12"/>
      <c r="D17" s="12"/>
      <c r="E17" s="12"/>
      <c r="F17" s="12"/>
    </row>
    <row r="18" spans="1:6" ht="30.75" customHeight="1">
      <c r="A18" s="20" t="s">
        <v>705</v>
      </c>
      <c r="B18" s="20"/>
      <c r="C18" s="20"/>
      <c r="D18" s="20"/>
      <c r="E18" s="20"/>
      <c r="F18" s="20"/>
    </row>
  </sheetData>
  <sheetProtection/>
  <mergeCells count="5">
    <mergeCell ref="A1:F1"/>
    <mergeCell ref="B3:D3"/>
    <mergeCell ref="E3:F3"/>
    <mergeCell ref="A18:F18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showGridLines="0" view="pageBreakPreview" zoomScale="115" zoomScaleSheetLayoutView="115" workbookViewId="0" topLeftCell="A1">
      <pane ySplit="4" topLeftCell="A5" activePane="bottomLeft" state="frozen"/>
      <selection pane="bottomLeft" activeCell="B28" sqref="B28"/>
    </sheetView>
  </sheetViews>
  <sheetFormatPr defaultColWidth="9.00390625" defaultRowHeight="14.25"/>
  <cols>
    <col min="1" max="1" width="38.875" style="102" customWidth="1"/>
    <col min="2" max="3" width="14.375" style="102" customWidth="1"/>
    <col min="4" max="4" width="14.375" style="110" customWidth="1"/>
    <col min="5" max="5" width="13.00390625" style="215" customWidth="1"/>
    <col min="6" max="6" width="13.00390625" style="111" customWidth="1"/>
    <col min="7" max="7" width="14.375" style="110" customWidth="1"/>
    <col min="8" max="8" width="13.00390625" style="111" customWidth="1"/>
    <col min="9" max="9" width="13.875" style="111" customWidth="1"/>
    <col min="10" max="10" width="13.875" style="102" bestFit="1" customWidth="1"/>
    <col min="11" max="16384" width="9.00390625" style="102" customWidth="1"/>
  </cols>
  <sheetData>
    <row r="1" spans="1:9" s="107" customFormat="1" ht="48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5:9" ht="14.25">
      <c r="E2" s="110"/>
      <c r="F2" s="115"/>
      <c r="H2" s="115" t="s">
        <v>1</v>
      </c>
      <c r="I2" s="115"/>
    </row>
    <row r="3" spans="1:9" ht="30.75" customHeight="1">
      <c r="A3" s="6" t="s">
        <v>2</v>
      </c>
      <c r="B3" s="21" t="s">
        <v>3</v>
      </c>
      <c r="C3" s="21"/>
      <c r="D3" s="21"/>
      <c r="E3" s="21"/>
      <c r="F3" s="21"/>
      <c r="G3" s="22" t="s">
        <v>4</v>
      </c>
      <c r="H3" s="22"/>
      <c r="I3" s="115"/>
    </row>
    <row r="4" spans="1:9" s="108" customFormat="1" ht="30.75" customHeight="1">
      <c r="A4" s="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5</v>
      </c>
      <c r="H4" s="23" t="s">
        <v>10</v>
      </c>
      <c r="I4" s="223"/>
    </row>
    <row r="5" spans="1:9" ht="26.25" customHeight="1">
      <c r="A5" s="216" t="s">
        <v>11</v>
      </c>
      <c r="B5" s="217">
        <f>B6</f>
        <v>27500</v>
      </c>
      <c r="C5" s="217">
        <f>C6</f>
        <v>17800</v>
      </c>
      <c r="D5" s="217">
        <f>D6</f>
        <v>18494</v>
      </c>
      <c r="E5" s="218">
        <f>D5/C5</f>
        <v>1.0389887640449438</v>
      </c>
      <c r="F5" s="119">
        <v>0.7501723928122338</v>
      </c>
      <c r="G5" s="120">
        <f>G6</f>
        <v>18000</v>
      </c>
      <c r="H5" s="119">
        <f>G5/D5</f>
        <v>0.9732886341516167</v>
      </c>
      <c r="I5" s="224"/>
    </row>
    <row r="6" spans="1:9" s="213" customFormat="1" ht="26.25" customHeight="1">
      <c r="A6" s="219" t="s">
        <v>12</v>
      </c>
      <c r="B6" s="217">
        <f>SUM(B7:B18)</f>
        <v>27500</v>
      </c>
      <c r="C6" s="217">
        <f>SUM(C7:C18)</f>
        <v>17800</v>
      </c>
      <c r="D6" s="217">
        <f>SUM(D7:D18)</f>
        <v>18494</v>
      </c>
      <c r="E6" s="218">
        <f>D6/C6</f>
        <v>1.0389887640449438</v>
      </c>
      <c r="F6" s="119">
        <v>0.7501723928122338</v>
      </c>
      <c r="G6" s="120">
        <f>SUM(G7:G16)</f>
        <v>18000</v>
      </c>
      <c r="H6" s="119">
        <f>G6/D6</f>
        <v>0.9732886341516167</v>
      </c>
      <c r="I6" s="102"/>
    </row>
    <row r="7" spans="1:9" ht="26.25" customHeight="1">
      <c r="A7" s="220" t="s">
        <v>13</v>
      </c>
      <c r="B7" s="120">
        <v>11030</v>
      </c>
      <c r="C7" s="217">
        <v>9300</v>
      </c>
      <c r="D7" s="217">
        <v>9238</v>
      </c>
      <c r="E7" s="218">
        <f aca="true" t="shared" si="0" ref="E7:E16">D7/C7</f>
        <v>0.9933333333333333</v>
      </c>
      <c r="F7" s="119">
        <v>0.9320956512965392</v>
      </c>
      <c r="G7" s="120">
        <v>8630</v>
      </c>
      <c r="H7" s="119">
        <f aca="true" t="shared" si="1" ref="H7:H16">G7/D7</f>
        <v>0.9341848885040052</v>
      </c>
      <c r="I7" s="102"/>
    </row>
    <row r="8" spans="1:9" ht="26.25" customHeight="1">
      <c r="A8" s="220" t="s">
        <v>14</v>
      </c>
      <c r="B8" s="120"/>
      <c r="C8" s="217"/>
      <c r="D8" s="217"/>
      <c r="E8" s="119"/>
      <c r="F8" s="119"/>
      <c r="G8" s="120"/>
      <c r="H8" s="119"/>
      <c r="I8" s="102"/>
    </row>
    <row r="9" spans="1:9" ht="26.25" customHeight="1">
      <c r="A9" s="220" t="s">
        <v>15</v>
      </c>
      <c r="B9" s="120">
        <v>5730</v>
      </c>
      <c r="C9" s="217">
        <v>2000</v>
      </c>
      <c r="D9" s="217">
        <v>1951</v>
      </c>
      <c r="E9" s="119">
        <f t="shared" si="0"/>
        <v>0.9755</v>
      </c>
      <c r="F9" s="119">
        <v>0.4522484932777005</v>
      </c>
      <c r="G9" s="120">
        <v>2300</v>
      </c>
      <c r="H9" s="119">
        <f t="shared" si="1"/>
        <v>1.1788826242952333</v>
      </c>
      <c r="I9" s="102"/>
    </row>
    <row r="10" spans="1:9" ht="26.25" customHeight="1">
      <c r="A10" s="220" t="s">
        <v>16</v>
      </c>
      <c r="B10" s="120">
        <v>654</v>
      </c>
      <c r="C10" s="217">
        <v>300</v>
      </c>
      <c r="D10" s="217">
        <v>277</v>
      </c>
      <c r="E10" s="119">
        <f t="shared" si="0"/>
        <v>0.9233333333333333</v>
      </c>
      <c r="F10" s="119">
        <v>0.512962962962963</v>
      </c>
      <c r="G10" s="120">
        <v>280</v>
      </c>
      <c r="H10" s="119">
        <f t="shared" si="1"/>
        <v>1.0108303249097472</v>
      </c>
      <c r="I10" s="102"/>
    </row>
    <row r="11" spans="1:9" ht="26.25" customHeight="1">
      <c r="A11" s="220" t="s">
        <v>17</v>
      </c>
      <c r="B11" s="120">
        <v>3120</v>
      </c>
      <c r="C11" s="217">
        <v>2600</v>
      </c>
      <c r="D11" s="217">
        <v>2547</v>
      </c>
      <c r="E11" s="119">
        <f t="shared" si="0"/>
        <v>0.9796153846153847</v>
      </c>
      <c r="F11" s="119">
        <v>0.8958846289131199</v>
      </c>
      <c r="G11" s="120">
        <v>2500</v>
      </c>
      <c r="H11" s="119">
        <f t="shared" si="1"/>
        <v>0.9815469179426777</v>
      </c>
      <c r="I11" s="102"/>
    </row>
    <row r="12" spans="1:9" ht="26.25" customHeight="1">
      <c r="A12" s="220" t="s">
        <v>18</v>
      </c>
      <c r="B12" s="120">
        <v>1656</v>
      </c>
      <c r="C12" s="217">
        <v>1500</v>
      </c>
      <c r="D12" s="217">
        <v>2535</v>
      </c>
      <c r="E12" s="119">
        <f t="shared" si="0"/>
        <v>1.69</v>
      </c>
      <c r="F12" s="119">
        <v>1.0271474878444085</v>
      </c>
      <c r="G12" s="120">
        <v>2300</v>
      </c>
      <c r="H12" s="119">
        <f t="shared" si="1"/>
        <v>0.9072978303747534</v>
      </c>
      <c r="I12" s="102"/>
    </row>
    <row r="13" spans="1:9" ht="26.25" customHeight="1">
      <c r="A13" s="220" t="s">
        <v>19</v>
      </c>
      <c r="B13" s="120">
        <v>1500</v>
      </c>
      <c r="C13" s="217">
        <v>800</v>
      </c>
      <c r="D13" s="217">
        <v>755</v>
      </c>
      <c r="E13" s="119">
        <f t="shared" si="0"/>
        <v>0.94375</v>
      </c>
      <c r="F13" s="119">
        <v>0.5600890207715133</v>
      </c>
      <c r="G13" s="120">
        <v>800</v>
      </c>
      <c r="H13" s="119">
        <f t="shared" si="1"/>
        <v>1.0596026490066226</v>
      </c>
      <c r="I13" s="102"/>
    </row>
    <row r="14" spans="1:9" ht="26.25" customHeight="1">
      <c r="A14" s="220" t="s">
        <v>20</v>
      </c>
      <c r="B14" s="120">
        <v>228</v>
      </c>
      <c r="C14" s="217">
        <v>280</v>
      </c>
      <c r="D14" s="217">
        <v>427</v>
      </c>
      <c r="E14" s="119">
        <f t="shared" si="0"/>
        <v>1.525</v>
      </c>
      <c r="F14" s="119">
        <v>1.154054054054054</v>
      </c>
      <c r="G14" s="120">
        <v>360</v>
      </c>
      <c r="H14" s="119">
        <f t="shared" si="1"/>
        <v>0.8430913348946136</v>
      </c>
      <c r="I14" s="102"/>
    </row>
    <row r="15" spans="1:9" ht="26.25" customHeight="1">
      <c r="A15" s="220" t="s">
        <v>21</v>
      </c>
      <c r="B15" s="120">
        <v>3566</v>
      </c>
      <c r="C15" s="217">
        <v>990</v>
      </c>
      <c r="D15" s="217">
        <v>734</v>
      </c>
      <c r="E15" s="119">
        <f t="shared" si="0"/>
        <v>0.7414141414141414</v>
      </c>
      <c r="F15" s="119">
        <v>0.25835973248856037</v>
      </c>
      <c r="G15" s="120">
        <v>800</v>
      </c>
      <c r="H15" s="119">
        <f t="shared" si="1"/>
        <v>1.0899182561307903</v>
      </c>
      <c r="I15" s="102"/>
    </row>
    <row r="16" spans="1:9" ht="26.25" customHeight="1">
      <c r="A16" s="220" t="s">
        <v>22</v>
      </c>
      <c r="B16" s="120">
        <v>16</v>
      </c>
      <c r="C16" s="217">
        <v>30</v>
      </c>
      <c r="D16" s="217">
        <v>30</v>
      </c>
      <c r="E16" s="119">
        <f t="shared" si="0"/>
        <v>1</v>
      </c>
      <c r="F16" s="119">
        <v>1.6666666666666667</v>
      </c>
      <c r="G16" s="120">
        <v>30</v>
      </c>
      <c r="H16" s="119">
        <f t="shared" si="1"/>
        <v>1</v>
      </c>
      <c r="I16" s="102"/>
    </row>
    <row r="17" spans="1:9" ht="26.25" customHeight="1">
      <c r="A17" s="220" t="s">
        <v>23</v>
      </c>
      <c r="B17" s="217"/>
      <c r="C17" s="217"/>
      <c r="D17" s="217"/>
      <c r="E17" s="218"/>
      <c r="F17" s="119"/>
      <c r="G17" s="120"/>
      <c r="H17" s="119"/>
      <c r="I17" s="224"/>
    </row>
    <row r="18" spans="1:9" ht="26.25" customHeight="1">
      <c r="A18" s="220" t="s">
        <v>24</v>
      </c>
      <c r="B18" s="217"/>
      <c r="C18" s="217"/>
      <c r="D18" s="217"/>
      <c r="E18" s="218"/>
      <c r="F18" s="119"/>
      <c r="G18" s="120"/>
      <c r="H18" s="119"/>
      <c r="I18" s="224"/>
    </row>
    <row r="19" spans="1:10" s="214" customFormat="1" ht="26.25" customHeight="1">
      <c r="A19" s="219" t="s">
        <v>25</v>
      </c>
      <c r="B19" s="217"/>
      <c r="C19" s="217"/>
      <c r="D19" s="217"/>
      <c r="E19" s="218"/>
      <c r="F19" s="119"/>
      <c r="G19" s="120"/>
      <c r="H19" s="119"/>
      <c r="I19" s="224"/>
      <c r="J19" s="102"/>
    </row>
    <row r="20" spans="1:9" ht="26.25" customHeight="1">
      <c r="A20" s="220" t="s">
        <v>26</v>
      </c>
      <c r="B20" s="221"/>
      <c r="C20" s="217"/>
      <c r="D20" s="217"/>
      <c r="E20" s="218"/>
      <c r="F20" s="119"/>
      <c r="G20" s="120"/>
      <c r="H20" s="119"/>
      <c r="I20" s="224"/>
    </row>
    <row r="21" spans="1:9" ht="26.25" customHeight="1">
      <c r="A21" s="220" t="s">
        <v>27</v>
      </c>
      <c r="B21" s="221"/>
      <c r="C21" s="217"/>
      <c r="D21" s="217"/>
      <c r="E21" s="218"/>
      <c r="F21" s="119"/>
      <c r="G21" s="120"/>
      <c r="H21" s="119"/>
      <c r="I21" s="224"/>
    </row>
    <row r="22" spans="1:9" ht="26.25" customHeight="1">
      <c r="A22" s="220" t="s">
        <v>28</v>
      </c>
      <c r="B22" s="221"/>
      <c r="C22" s="217"/>
      <c r="D22" s="217"/>
      <c r="E22" s="218"/>
      <c r="F22" s="119"/>
      <c r="G22" s="120"/>
      <c r="H22" s="119"/>
      <c r="I22" s="224"/>
    </row>
    <row r="23" spans="1:9" ht="26.25" customHeight="1">
      <c r="A23" s="220" t="s">
        <v>29</v>
      </c>
      <c r="B23" s="221"/>
      <c r="C23" s="217"/>
      <c r="D23" s="217"/>
      <c r="E23" s="218"/>
      <c r="F23" s="119"/>
      <c r="G23" s="120"/>
      <c r="H23" s="119"/>
      <c r="I23" s="224"/>
    </row>
    <row r="24" spans="1:9" ht="26.25" customHeight="1">
      <c r="A24" s="220" t="s">
        <v>30</v>
      </c>
      <c r="B24" s="221"/>
      <c r="C24" s="117"/>
      <c r="D24" s="117"/>
      <c r="E24" s="218"/>
      <c r="F24" s="119"/>
      <c r="G24" s="120"/>
      <c r="H24" s="119"/>
      <c r="I24" s="224"/>
    </row>
    <row r="25" spans="1:9" s="109" customFormat="1" ht="26.25" customHeight="1">
      <c r="A25" s="216" t="s">
        <v>11</v>
      </c>
      <c r="B25" s="217">
        <f>B5</f>
        <v>27500</v>
      </c>
      <c r="C25" s="217">
        <f aca="true" t="shared" si="2" ref="C25:H25">C5</f>
        <v>17800</v>
      </c>
      <c r="D25" s="217">
        <f t="shared" si="2"/>
        <v>18494</v>
      </c>
      <c r="E25" s="119">
        <f>D25/C25</f>
        <v>1.0389887640449438</v>
      </c>
      <c r="F25" s="119">
        <f>F5</f>
        <v>0.7501723928122338</v>
      </c>
      <c r="G25" s="217">
        <f t="shared" si="2"/>
        <v>18000</v>
      </c>
      <c r="H25" s="119">
        <f>G25/D25</f>
        <v>0.9732886341516167</v>
      </c>
      <c r="I25" s="225"/>
    </row>
    <row r="26" spans="1:9" ht="26.25" customHeight="1">
      <c r="A26" s="222" t="s">
        <v>31</v>
      </c>
      <c r="B26" s="117"/>
      <c r="C26" s="117">
        <v>2082</v>
      </c>
      <c r="D26" s="117">
        <v>2082</v>
      </c>
      <c r="E26" s="119">
        <f>D26/C26</f>
        <v>1</v>
      </c>
      <c r="F26" s="119">
        <v>0.24108383510884668</v>
      </c>
      <c r="G26" s="120">
        <v>2082</v>
      </c>
      <c r="H26" s="119">
        <f>G26/D26</f>
        <v>1</v>
      </c>
      <c r="I26" s="225"/>
    </row>
    <row r="27" spans="1:9" ht="26.25" customHeight="1">
      <c r="A27" s="222" t="s">
        <v>32</v>
      </c>
      <c r="B27" s="117">
        <v>44150</v>
      </c>
      <c r="C27" s="117">
        <v>46988.54</v>
      </c>
      <c r="D27" s="117">
        <f>28137+18512+723</f>
        <v>47372</v>
      </c>
      <c r="E27" s="119">
        <f>D27/C27</f>
        <v>1.0081607132292256</v>
      </c>
      <c r="F27" s="119">
        <v>0.43504054513228824</v>
      </c>
      <c r="G27" s="120">
        <v>37671.6</v>
      </c>
      <c r="H27" s="119">
        <f>G27/D27</f>
        <v>0.795229249345605</v>
      </c>
      <c r="I27" s="225"/>
    </row>
    <row r="28" spans="1:9" ht="26.25" customHeight="1">
      <c r="A28" s="222" t="s">
        <v>33</v>
      </c>
      <c r="B28" s="117">
        <v>4141</v>
      </c>
      <c r="C28" s="117"/>
      <c r="D28" s="117"/>
      <c r="E28" s="119"/>
      <c r="F28" s="119">
        <v>0</v>
      </c>
      <c r="G28" s="120"/>
      <c r="H28" s="119"/>
      <c r="I28" s="225"/>
    </row>
    <row r="29" spans="1:9" ht="26.25" customHeight="1">
      <c r="A29" s="222" t="s">
        <v>34</v>
      </c>
      <c r="B29" s="117"/>
      <c r="C29" s="117"/>
      <c r="D29" s="117"/>
      <c r="E29" s="119"/>
      <c r="F29" s="119"/>
      <c r="G29" s="120"/>
      <c r="H29" s="119"/>
      <c r="I29" s="225"/>
    </row>
    <row r="30" spans="1:9" ht="26.25" customHeight="1">
      <c r="A30" s="222" t="s">
        <v>35</v>
      </c>
      <c r="B30" s="117">
        <v>35000</v>
      </c>
      <c r="C30" s="117">
        <v>35265.73</v>
      </c>
      <c r="D30" s="117">
        <v>35264</v>
      </c>
      <c r="E30" s="119">
        <f>D30/C30</f>
        <v>0.9999509438766756</v>
      </c>
      <c r="F30" s="119"/>
      <c r="G30" s="120">
        <v>12794.41</v>
      </c>
      <c r="H30" s="119">
        <f>G30/D30</f>
        <v>0.3628178879310345</v>
      </c>
      <c r="I30" s="225"/>
    </row>
    <row r="31" spans="1:9" ht="26.25" customHeight="1">
      <c r="A31" s="222" t="s">
        <v>36</v>
      </c>
      <c r="B31" s="117"/>
      <c r="C31" s="117">
        <v>568.56</v>
      </c>
      <c r="D31" s="117">
        <v>569</v>
      </c>
      <c r="E31" s="119">
        <f>D31/C31</f>
        <v>1.0007738849022092</v>
      </c>
      <c r="F31" s="119"/>
      <c r="G31" s="120"/>
      <c r="H31" s="119"/>
      <c r="I31" s="225"/>
    </row>
    <row r="32" spans="1:8" ht="26.25" customHeight="1">
      <c r="A32" s="216" t="s">
        <v>37</v>
      </c>
      <c r="B32" s="117">
        <f aca="true" t="shared" si="3" ref="B32:G32">SUM(B25:B31)</f>
        <v>110791</v>
      </c>
      <c r="C32" s="117">
        <f t="shared" si="3"/>
        <v>102704.83000000002</v>
      </c>
      <c r="D32" s="117">
        <f t="shared" si="3"/>
        <v>103781</v>
      </c>
      <c r="E32" s="119">
        <f>D32/C32</f>
        <v>1.010478280330146</v>
      </c>
      <c r="F32" s="119">
        <v>0.7059000000000001</v>
      </c>
      <c r="G32" s="120">
        <f t="shared" si="3"/>
        <v>70548.01</v>
      </c>
      <c r="H32" s="119">
        <f>G32/D32</f>
        <v>0.679777704974899</v>
      </c>
    </row>
    <row r="33" ht="21.7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7900000000000001" bottom="0.7900000000000001" header="0.59" footer="0.59"/>
  <pageSetup horizontalDpi="600" verticalDpi="600" orientation="landscape" paperSize="9" scale="80"/>
  <rowBreaks count="1" manualBreakCount="1">
    <brk id="1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40"/>
  <sheetViews>
    <sheetView showGridLines="0" showZeros="0" view="pageBreakPreview" zoomScale="85" zoomScaleNormal="85" zoomScaleSheetLayoutView="85" workbookViewId="0" topLeftCell="A1">
      <pane ySplit="4" topLeftCell="A5" activePane="bottomLeft" state="frozen"/>
      <selection pane="bottomLeft" activeCell="AA36" sqref="AA36"/>
    </sheetView>
  </sheetViews>
  <sheetFormatPr defaultColWidth="9.00390625" defaultRowHeight="14.25"/>
  <cols>
    <col min="1" max="1" width="35.50390625" style="79" customWidth="1"/>
    <col min="2" max="2" width="16.50390625" style="190" customWidth="1"/>
    <col min="3" max="3" width="13.625" style="79" customWidth="1"/>
    <col min="4" max="4" width="16.875" style="79" customWidth="1"/>
    <col min="5" max="6" width="12.625" style="79" customWidth="1"/>
    <col min="7" max="7" width="18.875" style="79" hidden="1" customWidth="1"/>
    <col min="8" max="8" width="9.00390625" style="79" hidden="1" customWidth="1"/>
    <col min="9" max="9" width="12.75390625" style="79" hidden="1" customWidth="1"/>
    <col min="10" max="10" width="14.75390625" style="79" hidden="1" customWidth="1"/>
    <col min="11" max="21" width="9.00390625" style="79" hidden="1" customWidth="1"/>
    <col min="22" max="22" width="1.37890625" style="79" hidden="1" customWidth="1"/>
    <col min="23" max="23" width="15.00390625" style="191" customWidth="1"/>
    <col min="24" max="24" width="11.25390625" style="192" customWidth="1"/>
    <col min="25" max="25" width="14.50390625" style="79" bestFit="1" customWidth="1"/>
    <col min="26" max="16384" width="9.00390625" style="79" customWidth="1"/>
  </cols>
  <sheetData>
    <row r="1" spans="1:24" s="77" customFormat="1" ht="48" customHeight="1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6:24" s="28" customFormat="1" ht="14.25">
      <c r="F2" s="81"/>
      <c r="W2" s="62"/>
      <c r="X2" s="211" t="s">
        <v>1</v>
      </c>
    </row>
    <row r="3" spans="1:24" s="28" customFormat="1" ht="34.5" customHeight="1">
      <c r="A3" s="6" t="s">
        <v>2</v>
      </c>
      <c r="B3" s="83" t="s">
        <v>3</v>
      </c>
      <c r="C3" s="83"/>
      <c r="D3" s="83"/>
      <c r="E3" s="83"/>
      <c r="F3" s="8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84" t="s">
        <v>4</v>
      </c>
      <c r="X3" s="84"/>
    </row>
    <row r="4" spans="1:24" s="29" customFormat="1" ht="34.5" customHeight="1">
      <c r="A4" s="6"/>
      <c r="B4" s="6" t="s">
        <v>5</v>
      </c>
      <c r="C4" s="6" t="s">
        <v>6</v>
      </c>
      <c r="D4" s="6" t="s">
        <v>7</v>
      </c>
      <c r="E4" s="6" t="s">
        <v>39</v>
      </c>
      <c r="F4" s="6" t="s">
        <v>40</v>
      </c>
      <c r="G4" s="193"/>
      <c r="H4" s="193"/>
      <c r="I4" s="193"/>
      <c r="J4" s="193" t="s">
        <v>41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6" t="s">
        <v>5</v>
      </c>
      <c r="X4" s="23" t="s">
        <v>10</v>
      </c>
    </row>
    <row r="5" spans="1:24" ht="27.75" customHeight="1">
      <c r="A5" s="38" t="s">
        <v>42</v>
      </c>
      <c r="B5" s="194">
        <f>SUM(B6:B29)</f>
        <v>92861.78</v>
      </c>
      <c r="C5" s="194">
        <f>SUM(C6:C29)</f>
        <v>88763.42</v>
      </c>
      <c r="D5" s="194">
        <f>SUM(D6:D29)</f>
        <v>88475.09</v>
      </c>
      <c r="E5" s="86">
        <f>D5/C5</f>
        <v>0.9967517024467962</v>
      </c>
      <c r="F5" s="87">
        <v>0.8006043414202357</v>
      </c>
      <c r="G5" s="87"/>
      <c r="H5" s="195"/>
      <c r="I5" s="195"/>
      <c r="J5" s="207"/>
      <c r="K5" s="208"/>
      <c r="L5" s="195"/>
      <c r="M5" s="195"/>
      <c r="N5" s="209"/>
      <c r="O5" s="210"/>
      <c r="P5" s="195"/>
      <c r="Q5" s="195"/>
      <c r="R5" s="195"/>
      <c r="S5" s="195"/>
      <c r="T5" s="195"/>
      <c r="U5" s="207"/>
      <c r="V5" s="195"/>
      <c r="W5" s="212">
        <f>SUM(W6:W29)</f>
        <v>67480.38</v>
      </c>
      <c r="X5" s="119">
        <f>W5/D5</f>
        <v>0.762704847206146</v>
      </c>
    </row>
    <row r="6" spans="1:24" ht="27.75" customHeight="1">
      <c r="A6" s="196" t="s">
        <v>43</v>
      </c>
      <c r="B6" s="197">
        <v>8464.7</v>
      </c>
      <c r="C6" s="194">
        <v>8480.66</v>
      </c>
      <c r="D6" s="198">
        <v>8390.17</v>
      </c>
      <c r="E6" s="86">
        <f aca="true" t="shared" si="0" ref="E6:E22">D6/C6</f>
        <v>0.9893298398945365</v>
      </c>
      <c r="F6" s="87">
        <v>1.5093138427719002</v>
      </c>
      <c r="G6" s="87"/>
      <c r="H6" s="195"/>
      <c r="I6" s="195"/>
      <c r="J6" s="207"/>
      <c r="K6" s="195"/>
      <c r="L6" s="195"/>
      <c r="M6" s="195"/>
      <c r="N6" s="209"/>
      <c r="O6" s="210"/>
      <c r="P6" s="195"/>
      <c r="Q6" s="201"/>
      <c r="R6" s="195"/>
      <c r="S6" s="201"/>
      <c r="T6" s="195"/>
      <c r="U6" s="207"/>
      <c r="V6" s="195"/>
      <c r="W6" s="212">
        <v>9450.46</v>
      </c>
      <c r="X6" s="119">
        <f aca="true" t="shared" si="1" ref="X6:X20">W6/D6</f>
        <v>1.1263728863658304</v>
      </c>
    </row>
    <row r="7" spans="1:24" ht="27.75" customHeight="1">
      <c r="A7" s="196" t="s">
        <v>44</v>
      </c>
      <c r="B7" s="197"/>
      <c r="C7" s="194"/>
      <c r="D7" s="198"/>
      <c r="E7" s="86"/>
      <c r="F7" s="87"/>
      <c r="G7" s="87"/>
      <c r="H7" s="195"/>
      <c r="I7" s="195"/>
      <c r="J7" s="207"/>
      <c r="K7" s="195"/>
      <c r="L7" s="195"/>
      <c r="M7" s="195"/>
      <c r="N7" s="209"/>
      <c r="O7" s="210"/>
      <c r="P7" s="195"/>
      <c r="Q7" s="201"/>
      <c r="R7" s="195"/>
      <c r="S7" s="201"/>
      <c r="T7" s="195"/>
      <c r="U7" s="207"/>
      <c r="V7" s="195"/>
      <c r="W7" s="212"/>
      <c r="X7" s="119"/>
    </row>
    <row r="8" spans="1:24" ht="27.75" customHeight="1">
      <c r="A8" s="196" t="s">
        <v>45</v>
      </c>
      <c r="B8" s="197"/>
      <c r="C8" s="194"/>
      <c r="D8" s="198"/>
      <c r="E8" s="86"/>
      <c r="F8" s="87"/>
      <c r="G8" s="87"/>
      <c r="H8" s="195"/>
      <c r="I8" s="195"/>
      <c r="J8" s="207"/>
      <c r="K8" s="195"/>
      <c r="L8" s="195"/>
      <c r="M8" s="195"/>
      <c r="N8" s="209"/>
      <c r="O8" s="210"/>
      <c r="P8" s="195"/>
      <c r="Q8" s="201"/>
      <c r="R8" s="195"/>
      <c r="S8" s="201"/>
      <c r="T8" s="195"/>
      <c r="U8" s="207"/>
      <c r="V8" s="195"/>
      <c r="W8" s="212"/>
      <c r="X8" s="119"/>
    </row>
    <row r="9" spans="1:24" ht="27.75" customHeight="1">
      <c r="A9" s="196" t="s">
        <v>46</v>
      </c>
      <c r="B9" s="197">
        <v>1820.23</v>
      </c>
      <c r="C9" s="194">
        <v>675.36</v>
      </c>
      <c r="D9" s="198">
        <v>675.36</v>
      </c>
      <c r="E9" s="86">
        <f t="shared" si="0"/>
        <v>1</v>
      </c>
      <c r="F9" s="87">
        <v>2.4843112010299797</v>
      </c>
      <c r="G9" s="87"/>
      <c r="H9" s="195"/>
      <c r="I9" s="195"/>
      <c r="J9" s="207"/>
      <c r="K9" s="195"/>
      <c r="L9" s="195"/>
      <c r="M9" s="195"/>
      <c r="N9" s="209"/>
      <c r="O9" s="210"/>
      <c r="P9" s="195"/>
      <c r="Q9" s="201"/>
      <c r="R9" s="195"/>
      <c r="S9" s="201"/>
      <c r="T9" s="195"/>
      <c r="U9" s="207"/>
      <c r="V9" s="195"/>
      <c r="W9" s="212">
        <v>499.6</v>
      </c>
      <c r="X9" s="119">
        <f t="shared" si="1"/>
        <v>0.7397536128879413</v>
      </c>
    </row>
    <row r="10" spans="1:24" ht="27.75" customHeight="1">
      <c r="A10" s="196" t="s">
        <v>47</v>
      </c>
      <c r="B10" s="197">
        <v>10513.11</v>
      </c>
      <c r="C10" s="194">
        <v>12994.89</v>
      </c>
      <c r="D10" s="198">
        <v>12981.8</v>
      </c>
      <c r="E10" s="86">
        <f t="shared" si="0"/>
        <v>0.9989926809692118</v>
      </c>
      <c r="F10" s="87">
        <v>1.300619963050683</v>
      </c>
      <c r="G10" s="87"/>
      <c r="H10" s="195"/>
      <c r="I10" s="195"/>
      <c r="J10" s="207"/>
      <c r="K10" s="195"/>
      <c r="L10" s="195"/>
      <c r="M10" s="195"/>
      <c r="N10" s="209"/>
      <c r="O10" s="210"/>
      <c r="P10" s="195"/>
      <c r="Q10" s="201"/>
      <c r="R10" s="195"/>
      <c r="S10" s="201"/>
      <c r="T10" s="195"/>
      <c r="U10" s="207"/>
      <c r="V10" s="195"/>
      <c r="W10" s="212">
        <v>12863.74</v>
      </c>
      <c r="X10" s="119">
        <f t="shared" si="1"/>
        <v>0.9909057295598453</v>
      </c>
    </row>
    <row r="11" spans="1:24" ht="27.75" customHeight="1">
      <c r="A11" s="196" t="s">
        <v>48</v>
      </c>
      <c r="B11" s="197"/>
      <c r="C11" s="194"/>
      <c r="D11" s="198"/>
      <c r="E11" s="86"/>
      <c r="F11" s="87"/>
      <c r="G11" s="87"/>
      <c r="H11" s="195"/>
      <c r="I11" s="195"/>
      <c r="J11" s="207"/>
      <c r="K11" s="195"/>
      <c r="L11" s="195"/>
      <c r="M11" s="195"/>
      <c r="N11" s="209"/>
      <c r="O11" s="210"/>
      <c r="P11" s="195"/>
      <c r="Q11" s="201"/>
      <c r="R11" s="195"/>
      <c r="S11" s="201"/>
      <c r="T11" s="195"/>
      <c r="U11" s="207"/>
      <c r="V11" s="195"/>
      <c r="W11" s="212"/>
      <c r="X11" s="119"/>
    </row>
    <row r="12" spans="1:24" ht="27.75" customHeight="1">
      <c r="A12" s="196" t="s">
        <v>49</v>
      </c>
      <c r="B12" s="197">
        <v>16.75</v>
      </c>
      <c r="C12" s="194">
        <v>19.32</v>
      </c>
      <c r="D12" s="198">
        <v>19.32</v>
      </c>
      <c r="E12" s="86">
        <f t="shared" si="0"/>
        <v>1</v>
      </c>
      <c r="F12" s="87">
        <v>0.11930344572063728</v>
      </c>
      <c r="G12" s="87"/>
      <c r="H12" s="195"/>
      <c r="I12" s="195"/>
      <c r="J12" s="207"/>
      <c r="K12" s="195"/>
      <c r="L12" s="195"/>
      <c r="M12" s="195"/>
      <c r="N12" s="209"/>
      <c r="O12" s="210"/>
      <c r="P12" s="195"/>
      <c r="Q12" s="201"/>
      <c r="R12" s="195"/>
      <c r="S12" s="201"/>
      <c r="T12" s="195"/>
      <c r="U12" s="207"/>
      <c r="V12" s="195"/>
      <c r="W12" s="212">
        <v>36.22</v>
      </c>
      <c r="X12" s="119">
        <f t="shared" si="1"/>
        <v>1.8747412008281572</v>
      </c>
    </row>
    <row r="13" spans="1:24" ht="27.75" customHeight="1">
      <c r="A13" s="196" t="s">
        <v>50</v>
      </c>
      <c r="B13" s="197">
        <v>4414.33</v>
      </c>
      <c r="C13" s="194">
        <v>4461.16</v>
      </c>
      <c r="D13" s="198">
        <v>4439.93</v>
      </c>
      <c r="E13" s="86">
        <f t="shared" si="0"/>
        <v>0.9952411480422133</v>
      </c>
      <c r="F13" s="87">
        <v>1.2393038575336348</v>
      </c>
      <c r="G13" s="87"/>
      <c r="H13" s="195"/>
      <c r="I13" s="195"/>
      <c r="J13" s="207"/>
      <c r="K13" s="195"/>
      <c r="L13" s="195"/>
      <c r="M13" s="195"/>
      <c r="N13" s="209"/>
      <c r="O13" s="210"/>
      <c r="P13" s="195"/>
      <c r="Q13" s="201"/>
      <c r="R13" s="195"/>
      <c r="S13" s="201"/>
      <c r="T13" s="195"/>
      <c r="U13" s="207"/>
      <c r="V13" s="195"/>
      <c r="W13" s="212">
        <v>4915.99</v>
      </c>
      <c r="X13" s="119">
        <f t="shared" si="1"/>
        <v>1.1072224111641398</v>
      </c>
    </row>
    <row r="14" spans="1:24" ht="27.75" customHeight="1">
      <c r="A14" s="196" t="s">
        <v>51</v>
      </c>
      <c r="B14" s="197">
        <v>4702.79</v>
      </c>
      <c r="C14" s="194">
        <v>4670.4</v>
      </c>
      <c r="D14" s="198">
        <v>4670.3</v>
      </c>
      <c r="E14" s="86">
        <f t="shared" si="0"/>
        <v>0.9999785885577254</v>
      </c>
      <c r="F14" s="87">
        <v>1.079431335704694</v>
      </c>
      <c r="G14" s="87"/>
      <c r="H14" s="195"/>
      <c r="I14" s="195"/>
      <c r="J14" s="207"/>
      <c r="K14" s="195"/>
      <c r="L14" s="195"/>
      <c r="M14" s="195"/>
      <c r="N14" s="209"/>
      <c r="O14" s="210"/>
      <c r="P14" s="195"/>
      <c r="Q14" s="201"/>
      <c r="R14" s="195"/>
      <c r="S14" s="201"/>
      <c r="T14" s="195"/>
      <c r="U14" s="207"/>
      <c r="V14" s="195"/>
      <c r="W14" s="212">
        <v>4912.44</v>
      </c>
      <c r="X14" s="119">
        <f t="shared" si="1"/>
        <v>1.0518467764383443</v>
      </c>
    </row>
    <row r="15" spans="1:24" ht="27.75" customHeight="1">
      <c r="A15" s="196" t="s">
        <v>52</v>
      </c>
      <c r="B15" s="197">
        <v>8494.4</v>
      </c>
      <c r="C15" s="194">
        <v>5963.6</v>
      </c>
      <c r="D15" s="198">
        <v>5942.61</v>
      </c>
      <c r="E15" s="86">
        <f t="shared" si="0"/>
        <v>0.996480313904353</v>
      </c>
      <c r="F15" s="87">
        <v>0.9963566798673449</v>
      </c>
      <c r="G15" s="87"/>
      <c r="H15" s="195"/>
      <c r="I15" s="195"/>
      <c r="J15" s="207"/>
      <c r="K15" s="195"/>
      <c r="L15" s="195"/>
      <c r="M15" s="195"/>
      <c r="N15" s="209"/>
      <c r="O15" s="210"/>
      <c r="P15" s="195"/>
      <c r="Q15" s="201"/>
      <c r="R15" s="195"/>
      <c r="S15" s="201"/>
      <c r="T15" s="195"/>
      <c r="U15" s="207"/>
      <c r="V15" s="195"/>
      <c r="W15" s="212">
        <v>1920</v>
      </c>
      <c r="X15" s="119">
        <f t="shared" si="1"/>
        <v>0.32309035928657615</v>
      </c>
    </row>
    <row r="16" spans="1:24" ht="27.75" customHeight="1">
      <c r="A16" s="196" t="s">
        <v>53</v>
      </c>
      <c r="B16" s="197">
        <v>45031.67</v>
      </c>
      <c r="C16" s="194">
        <v>45129.83</v>
      </c>
      <c r="D16" s="198">
        <v>44993.65</v>
      </c>
      <c r="E16" s="86">
        <f t="shared" si="0"/>
        <v>0.9969824836477337</v>
      </c>
      <c r="F16" s="87">
        <v>0.7097375698342309</v>
      </c>
      <c r="G16" s="87"/>
      <c r="H16" s="195"/>
      <c r="I16" s="195"/>
      <c r="J16" s="207"/>
      <c r="K16" s="195"/>
      <c r="L16" s="195"/>
      <c r="M16" s="195"/>
      <c r="N16" s="209"/>
      <c r="O16" s="210"/>
      <c r="P16" s="195"/>
      <c r="Q16" s="201"/>
      <c r="R16" s="195"/>
      <c r="S16" s="201"/>
      <c r="T16" s="195"/>
      <c r="U16" s="207"/>
      <c r="V16" s="195"/>
      <c r="W16" s="212">
        <v>24134.71</v>
      </c>
      <c r="X16" s="119">
        <f t="shared" si="1"/>
        <v>0.5364025812531323</v>
      </c>
    </row>
    <row r="17" spans="1:24" ht="27.75" customHeight="1">
      <c r="A17" s="196" t="s">
        <v>54</v>
      </c>
      <c r="B17" s="197">
        <v>2227.48</v>
      </c>
      <c r="C17" s="194">
        <v>5039.34</v>
      </c>
      <c r="D17" s="198">
        <v>5036.76</v>
      </c>
      <c r="E17" s="86">
        <f t="shared" si="0"/>
        <v>0.9994880281941683</v>
      </c>
      <c r="F17" s="87">
        <v>0.3661726698727386</v>
      </c>
      <c r="G17" s="87"/>
      <c r="H17" s="195"/>
      <c r="I17" s="195"/>
      <c r="J17" s="207"/>
      <c r="K17" s="195"/>
      <c r="L17" s="195"/>
      <c r="M17" s="195"/>
      <c r="N17" s="209"/>
      <c r="O17" s="210"/>
      <c r="P17" s="195"/>
      <c r="Q17" s="201"/>
      <c r="R17" s="195"/>
      <c r="S17" s="201"/>
      <c r="T17" s="195"/>
      <c r="U17" s="207"/>
      <c r="V17" s="195"/>
      <c r="W17" s="212">
        <v>1499</v>
      </c>
      <c r="X17" s="119">
        <f t="shared" si="1"/>
        <v>0.2976119568929232</v>
      </c>
    </row>
    <row r="18" spans="1:24" ht="27.75" customHeight="1">
      <c r="A18" s="196" t="s">
        <v>55</v>
      </c>
      <c r="B18" s="197"/>
      <c r="C18" s="194"/>
      <c r="D18" s="198"/>
      <c r="E18" s="86"/>
      <c r="F18" s="87"/>
      <c r="G18" s="87"/>
      <c r="H18" s="195"/>
      <c r="I18" s="195"/>
      <c r="J18" s="207"/>
      <c r="K18" s="195"/>
      <c r="L18" s="195"/>
      <c r="M18" s="195"/>
      <c r="N18" s="209"/>
      <c r="O18" s="210"/>
      <c r="P18" s="195"/>
      <c r="Q18" s="201"/>
      <c r="R18" s="195"/>
      <c r="S18" s="201"/>
      <c r="T18" s="195"/>
      <c r="U18" s="207"/>
      <c r="V18" s="195"/>
      <c r="W18" s="212"/>
      <c r="X18" s="119"/>
    </row>
    <row r="19" spans="1:24" ht="27.75" customHeight="1">
      <c r="A19" s="196" t="s">
        <v>56</v>
      </c>
      <c r="B19" s="197">
        <v>1418</v>
      </c>
      <c r="C19" s="194">
        <v>883.4</v>
      </c>
      <c r="D19" s="198">
        <v>883.4</v>
      </c>
      <c r="E19" s="86">
        <f t="shared" si="0"/>
        <v>1</v>
      </c>
      <c r="F19" s="87">
        <v>0.2567321720227612</v>
      </c>
      <c r="G19" s="87"/>
      <c r="H19" s="195"/>
      <c r="I19" s="195"/>
      <c r="J19" s="207"/>
      <c r="K19" s="195"/>
      <c r="L19" s="195"/>
      <c r="M19" s="195"/>
      <c r="N19" s="209"/>
      <c r="O19" s="210"/>
      <c r="P19" s="195"/>
      <c r="Q19" s="201"/>
      <c r="R19" s="195"/>
      <c r="S19" s="201"/>
      <c r="T19" s="195"/>
      <c r="U19" s="207"/>
      <c r="V19" s="195"/>
      <c r="W19" s="212">
        <v>418.7</v>
      </c>
      <c r="X19" s="119">
        <f t="shared" si="1"/>
        <v>0.4739642291147838</v>
      </c>
    </row>
    <row r="20" spans="1:24" ht="27.75" customHeight="1">
      <c r="A20" s="196" t="s">
        <v>57</v>
      </c>
      <c r="B20" s="197">
        <v>150.12</v>
      </c>
      <c r="C20" s="194">
        <v>0.07</v>
      </c>
      <c r="D20" s="198">
        <v>0.07</v>
      </c>
      <c r="E20" s="86">
        <f t="shared" si="0"/>
        <v>1</v>
      </c>
      <c r="F20" s="87">
        <v>0.0009723572718433117</v>
      </c>
      <c r="G20" s="87"/>
      <c r="H20" s="195"/>
      <c r="I20" s="195"/>
      <c r="J20" s="207"/>
      <c r="K20" s="195"/>
      <c r="L20" s="195"/>
      <c r="M20" s="195"/>
      <c r="N20" s="209"/>
      <c r="O20" s="210"/>
      <c r="P20" s="195"/>
      <c r="Q20" s="201"/>
      <c r="R20" s="195"/>
      <c r="S20" s="201"/>
      <c r="T20" s="195"/>
      <c r="U20" s="207"/>
      <c r="V20" s="195"/>
      <c r="W20" s="212">
        <v>0.12</v>
      </c>
      <c r="X20" s="119">
        <f t="shared" si="1"/>
        <v>1.714285714285714</v>
      </c>
    </row>
    <row r="21" spans="1:24" ht="27.75" customHeight="1">
      <c r="A21" s="196" t="s">
        <v>58</v>
      </c>
      <c r="B21" s="194"/>
      <c r="C21" s="194"/>
      <c r="D21" s="198"/>
      <c r="E21" s="86"/>
      <c r="F21" s="87"/>
      <c r="G21" s="87"/>
      <c r="H21" s="195"/>
      <c r="I21" s="195"/>
      <c r="J21" s="207"/>
      <c r="K21" s="195"/>
      <c r="L21" s="195"/>
      <c r="M21" s="195"/>
      <c r="N21" s="209"/>
      <c r="O21" s="210"/>
      <c r="P21" s="195"/>
      <c r="Q21" s="201"/>
      <c r="R21" s="195"/>
      <c r="S21" s="201"/>
      <c r="T21" s="195"/>
      <c r="U21" s="207"/>
      <c r="V21" s="195"/>
      <c r="W21" s="212"/>
      <c r="X21" s="119"/>
    </row>
    <row r="22" spans="1:24" ht="27.75" customHeight="1">
      <c r="A22" s="196" t="s">
        <v>59</v>
      </c>
      <c r="B22" s="194"/>
      <c r="C22" s="194"/>
      <c r="D22" s="198"/>
      <c r="E22" s="86"/>
      <c r="F22" s="87"/>
      <c r="G22" s="87"/>
      <c r="H22" s="195"/>
      <c r="I22" s="195"/>
      <c r="J22" s="207"/>
      <c r="K22" s="195"/>
      <c r="L22" s="195"/>
      <c r="M22" s="195"/>
      <c r="N22" s="209"/>
      <c r="O22" s="210"/>
      <c r="P22" s="195"/>
      <c r="Q22" s="201"/>
      <c r="R22" s="195"/>
      <c r="S22" s="201"/>
      <c r="T22" s="195"/>
      <c r="U22" s="207"/>
      <c r="V22" s="195"/>
      <c r="W22" s="212"/>
      <c r="X22" s="119"/>
    </row>
    <row r="23" spans="1:24" ht="27.75" customHeight="1">
      <c r="A23" s="196" t="s">
        <v>60</v>
      </c>
      <c r="B23" s="197"/>
      <c r="C23" s="194"/>
      <c r="D23" s="198"/>
      <c r="E23" s="86"/>
      <c r="F23" s="87"/>
      <c r="G23" s="87"/>
      <c r="H23" s="195"/>
      <c r="I23" s="195"/>
      <c r="J23" s="207"/>
      <c r="K23" s="195"/>
      <c r="L23" s="195"/>
      <c r="M23" s="195"/>
      <c r="N23" s="209"/>
      <c r="O23" s="210"/>
      <c r="P23" s="195"/>
      <c r="Q23" s="201"/>
      <c r="R23" s="195"/>
      <c r="S23" s="201"/>
      <c r="T23" s="195"/>
      <c r="U23" s="207"/>
      <c r="V23" s="195"/>
      <c r="W23" s="212"/>
      <c r="X23" s="119"/>
    </row>
    <row r="24" spans="1:24" ht="26.25" customHeight="1">
      <c r="A24" s="196" t="s">
        <v>61</v>
      </c>
      <c r="B24" s="197"/>
      <c r="C24" s="194"/>
      <c r="D24" s="198"/>
      <c r="E24" s="86"/>
      <c r="F24" s="87"/>
      <c r="G24" s="87"/>
      <c r="H24" s="195"/>
      <c r="I24" s="195"/>
      <c r="J24" s="207"/>
      <c r="K24" s="195"/>
      <c r="L24" s="195"/>
      <c r="M24" s="195"/>
      <c r="N24" s="209"/>
      <c r="O24" s="210"/>
      <c r="P24" s="195"/>
      <c r="Q24" s="201"/>
      <c r="R24" s="195"/>
      <c r="S24" s="201"/>
      <c r="T24" s="195"/>
      <c r="U24" s="207"/>
      <c r="V24" s="195"/>
      <c r="W24" s="212"/>
      <c r="X24" s="119"/>
    </row>
    <row r="25" spans="1:24" ht="27.75" customHeight="1">
      <c r="A25" s="196" t="s">
        <v>62</v>
      </c>
      <c r="B25" s="197"/>
      <c r="C25" s="194"/>
      <c r="D25" s="198"/>
      <c r="E25" s="86"/>
      <c r="F25" s="87"/>
      <c r="G25" s="87"/>
      <c r="H25" s="195"/>
      <c r="I25" s="195"/>
      <c r="J25" s="207"/>
      <c r="K25" s="195"/>
      <c r="L25" s="195"/>
      <c r="M25" s="195"/>
      <c r="N25" s="209"/>
      <c r="O25" s="210"/>
      <c r="P25" s="195"/>
      <c r="Q25" s="201"/>
      <c r="R25" s="195"/>
      <c r="S25" s="201"/>
      <c r="T25" s="195"/>
      <c r="U25" s="207"/>
      <c r="V25" s="195"/>
      <c r="W25" s="212"/>
      <c r="X25" s="119"/>
    </row>
    <row r="26" spans="1:24" ht="27.75" customHeight="1">
      <c r="A26" s="196" t="s">
        <v>63</v>
      </c>
      <c r="B26" s="197">
        <v>608.2</v>
      </c>
      <c r="C26" s="194">
        <v>445.39</v>
      </c>
      <c r="D26" s="198">
        <v>441.72</v>
      </c>
      <c r="E26" s="86"/>
      <c r="F26" s="87"/>
      <c r="G26" s="87"/>
      <c r="H26" s="195"/>
      <c r="I26" s="195"/>
      <c r="J26" s="207"/>
      <c r="K26" s="195"/>
      <c r="L26" s="195"/>
      <c r="M26" s="195"/>
      <c r="N26" s="209"/>
      <c r="O26" s="210"/>
      <c r="P26" s="195"/>
      <c r="Q26" s="201"/>
      <c r="R26" s="195"/>
      <c r="S26" s="201"/>
      <c r="T26" s="195"/>
      <c r="U26" s="207"/>
      <c r="V26" s="195"/>
      <c r="W26" s="212">
        <v>1829.4</v>
      </c>
      <c r="X26" s="119"/>
    </row>
    <row r="27" spans="1:24" ht="27.75" customHeight="1">
      <c r="A27" s="196" t="s">
        <v>64</v>
      </c>
      <c r="B27" s="199"/>
      <c r="C27" s="194"/>
      <c r="D27" s="198"/>
      <c r="E27" s="86"/>
      <c r="F27" s="87"/>
      <c r="G27" s="119"/>
      <c r="H27" s="195"/>
      <c r="I27" s="195"/>
      <c r="J27" s="195"/>
      <c r="K27" s="195"/>
      <c r="L27" s="195"/>
      <c r="M27" s="195"/>
      <c r="N27" s="209"/>
      <c r="O27" s="210"/>
      <c r="P27" s="195"/>
      <c r="Q27" s="201"/>
      <c r="R27" s="195"/>
      <c r="S27" s="201"/>
      <c r="T27" s="195"/>
      <c r="U27" s="207"/>
      <c r="V27" s="195"/>
      <c r="W27" s="212"/>
      <c r="X27" s="119"/>
    </row>
    <row r="28" spans="1:24" ht="27.75" customHeight="1">
      <c r="A28" s="196" t="s">
        <v>65</v>
      </c>
      <c r="B28" s="199"/>
      <c r="C28" s="194"/>
      <c r="D28" s="198"/>
      <c r="E28" s="86"/>
      <c r="F28" s="87"/>
      <c r="G28" s="119"/>
      <c r="H28" s="195"/>
      <c r="I28" s="195"/>
      <c r="J28" s="195"/>
      <c r="K28" s="195"/>
      <c r="L28" s="195"/>
      <c r="M28" s="195"/>
      <c r="N28" s="209"/>
      <c r="O28" s="210"/>
      <c r="P28" s="195"/>
      <c r="Q28" s="201"/>
      <c r="R28" s="195"/>
      <c r="S28" s="201"/>
      <c r="T28" s="195"/>
      <c r="U28" s="207"/>
      <c r="V28" s="195"/>
      <c r="W28" s="212"/>
      <c r="X28" s="119"/>
    </row>
    <row r="29" spans="1:24" ht="27.75" customHeight="1">
      <c r="A29" s="196" t="s">
        <v>66</v>
      </c>
      <c r="B29" s="85">
        <v>5000</v>
      </c>
      <c r="C29" s="194"/>
      <c r="D29" s="198"/>
      <c r="E29" s="86"/>
      <c r="F29" s="87"/>
      <c r="G29" s="119"/>
      <c r="H29" s="195"/>
      <c r="I29" s="195"/>
      <c r="J29" s="195"/>
      <c r="K29" s="195"/>
      <c r="L29" s="195"/>
      <c r="M29" s="195"/>
      <c r="N29" s="209"/>
      <c r="O29" s="210"/>
      <c r="P29" s="195"/>
      <c r="Q29" s="201"/>
      <c r="R29" s="195"/>
      <c r="S29" s="201"/>
      <c r="T29" s="195"/>
      <c r="U29" s="207"/>
      <c r="V29" s="195"/>
      <c r="W29" s="212">
        <v>5000</v>
      </c>
      <c r="X29" s="119"/>
    </row>
    <row r="30" spans="1:24" ht="27.75" customHeight="1">
      <c r="A30" s="200" t="s">
        <v>37</v>
      </c>
      <c r="B30" s="201">
        <f>'一般公共预算收入'!B32</f>
        <v>110791</v>
      </c>
      <c r="C30" s="201">
        <f>'一般公共预算收入'!C32</f>
        <v>102704.83000000002</v>
      </c>
      <c r="D30" s="201">
        <f>'一般公共预算收入'!D32</f>
        <v>103781</v>
      </c>
      <c r="E30" s="86">
        <f>D30/C30</f>
        <v>1.010478280330146</v>
      </c>
      <c r="F30" s="87">
        <v>0.7058923555138381</v>
      </c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212">
        <f>'一般公共预算收入'!G32</f>
        <v>70548.01</v>
      </c>
      <c r="X30" s="119">
        <f>W30/D30</f>
        <v>0.679777704974899</v>
      </c>
    </row>
    <row r="31" spans="1:24" ht="27.75" customHeight="1">
      <c r="A31" s="202" t="s">
        <v>67</v>
      </c>
      <c r="B31" s="201">
        <f>B5</f>
        <v>92861.78</v>
      </c>
      <c r="C31" s="201">
        <f>C5</f>
        <v>88763.42</v>
      </c>
      <c r="D31" s="201">
        <f>D5</f>
        <v>88475.09</v>
      </c>
      <c r="E31" s="86">
        <f>D31/C31</f>
        <v>0.9967517024467962</v>
      </c>
      <c r="F31" s="87">
        <v>0.800607094380599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212">
        <f>W5</f>
        <v>67480.38</v>
      </c>
      <c r="X31" s="119">
        <f>W31/D31</f>
        <v>0.762704847206146</v>
      </c>
    </row>
    <row r="32" spans="1:24" ht="27.75" customHeight="1">
      <c r="A32" s="202" t="s">
        <v>68</v>
      </c>
      <c r="B32" s="194">
        <v>1037</v>
      </c>
      <c r="C32" s="194">
        <f>1037+110</f>
        <v>1147</v>
      </c>
      <c r="D32" s="203">
        <v>1166</v>
      </c>
      <c r="E32" s="86">
        <f>D32/C32</f>
        <v>1.016564952048823</v>
      </c>
      <c r="F32" s="87">
        <v>0.9350441058540497</v>
      </c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212">
        <f>1037+17.89</f>
        <v>1054.89</v>
      </c>
      <c r="X32" s="119">
        <f>W32/D32</f>
        <v>0.9047084048027445</v>
      </c>
    </row>
    <row r="33" spans="1:24" ht="27.75" customHeight="1">
      <c r="A33" s="202" t="s">
        <v>69</v>
      </c>
      <c r="B33" s="194"/>
      <c r="C33" s="194"/>
      <c r="D33" s="203"/>
      <c r="E33" s="86"/>
      <c r="F33" s="87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212"/>
      <c r="X33" s="119"/>
    </row>
    <row r="34" spans="1:24" ht="27.75" customHeight="1">
      <c r="A34" s="202" t="s">
        <v>70</v>
      </c>
      <c r="B34" s="195">
        <v>15000</v>
      </c>
      <c r="C34" s="194">
        <v>12794.41</v>
      </c>
      <c r="D34" s="203">
        <v>14140</v>
      </c>
      <c r="E34" s="86">
        <f>D34/C34</f>
        <v>1.1051701485258014</v>
      </c>
      <c r="F34" s="87">
        <v>0.400975499092559</v>
      </c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212">
        <v>2012.74</v>
      </c>
      <c r="X34" s="119">
        <f>W34/D34</f>
        <v>0.14234370579915134</v>
      </c>
    </row>
    <row r="35" spans="1:24" ht="27.75" customHeight="1">
      <c r="A35" s="200" t="s">
        <v>71</v>
      </c>
      <c r="B35" s="201">
        <f>B30-B31-B32-B34</f>
        <v>1892.2200000000012</v>
      </c>
      <c r="C35" s="203">
        <f>C30-C31-C32-C34</f>
        <v>1.8189894035458565E-11</v>
      </c>
      <c r="D35" s="203"/>
      <c r="E35" s="86">
        <f>D35/C35</f>
        <v>0</v>
      </c>
      <c r="F35" s="87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12"/>
      <c r="X35" s="119"/>
    </row>
    <row r="36" spans="1:24" ht="27.75" customHeight="1">
      <c r="A36" s="204" t="s">
        <v>72</v>
      </c>
      <c r="B36" s="201"/>
      <c r="C36" s="203"/>
      <c r="D36" s="203"/>
      <c r="E36" s="86"/>
      <c r="F36" s="87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212"/>
      <c r="X36" s="119"/>
    </row>
    <row r="37" spans="1:2" ht="24" customHeight="1">
      <c r="A37" s="28"/>
      <c r="B37" s="205"/>
    </row>
    <row r="38" ht="24" customHeight="1"/>
    <row r="39" ht="24" customHeight="1"/>
    <row r="40" spans="2:3" ht="24" customHeight="1">
      <c r="B40" s="206"/>
      <c r="C40" s="78"/>
    </row>
    <row r="41" ht="24" customHeight="1"/>
  </sheetData>
  <sheetProtection/>
  <mergeCells count="4">
    <mergeCell ref="A1:X1"/>
    <mergeCell ref="B3:F3"/>
    <mergeCell ref="W3:X3"/>
    <mergeCell ref="A3:A4"/>
  </mergeCells>
  <printOptions horizontalCentered="1"/>
  <pageMargins left="0.59" right="0.59" top="0.7900000000000001" bottom="0.7900000000000001" header="0.59" footer="0.59"/>
  <pageSetup horizontalDpi="600" verticalDpi="600" orientation="landscape" paperSize="9" scale="80"/>
  <rowBreaks count="1" manualBreakCount="1">
    <brk id="18" max="2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22"/>
  <sheetViews>
    <sheetView showGridLines="0" showZeros="0" view="pageBreakPreview" zoomScaleNormal="55" zoomScaleSheetLayoutView="100" workbookViewId="0" topLeftCell="A1">
      <pane xSplit="2" ySplit="5" topLeftCell="C6" activePane="bottomRight" state="frozen"/>
      <selection pane="bottomRight" activeCell="B18" sqref="B18"/>
    </sheetView>
  </sheetViews>
  <sheetFormatPr defaultColWidth="9.00390625" defaultRowHeight="14.25"/>
  <cols>
    <col min="1" max="1" width="50.625" style="155" customWidth="1"/>
    <col min="2" max="2" width="21.375" style="156" customWidth="1"/>
    <col min="3" max="3" width="20.625" style="157" customWidth="1"/>
    <col min="4" max="4" width="27.50390625" style="155" customWidth="1"/>
    <col min="5" max="16384" width="9.00390625" style="155" customWidth="1"/>
  </cols>
  <sheetData>
    <row r="1" spans="1:4" ht="18" customHeight="1">
      <c r="A1" s="158"/>
      <c r="B1" s="158"/>
      <c r="C1" s="158"/>
      <c r="D1" s="158"/>
    </row>
    <row r="2" spans="1:4" s="150" customFormat="1" ht="22.5">
      <c r="A2" s="159" t="s">
        <v>73</v>
      </c>
      <c r="B2" s="159"/>
      <c r="C2" s="159"/>
      <c r="D2" s="159"/>
    </row>
    <row r="3" ht="20.25" customHeight="1"/>
    <row r="4" spans="1:4" ht="89.25" customHeight="1">
      <c r="A4" s="160" t="s">
        <v>74</v>
      </c>
      <c r="B4" s="161" t="s">
        <v>75</v>
      </c>
      <c r="C4" s="162" t="s">
        <v>76</v>
      </c>
      <c r="D4" s="163" t="s">
        <v>77</v>
      </c>
    </row>
    <row r="5" spans="1:4" s="151" customFormat="1" ht="34.5" customHeight="1">
      <c r="A5" s="164" t="s">
        <v>78</v>
      </c>
      <c r="B5" s="165">
        <f>B6+B114+B154+B186+B211+B235+B304+B345+B366+B383+B440+B450+B475+B491+C492+B505+B517+B519+B510</f>
        <v>88474.98</v>
      </c>
      <c r="C5" s="165">
        <f>C6+C114+C154+C186+C211+C235+C304+C345+C366+C383+C440+C450+C475+C491+D492+C505+C517+C519+C510</f>
        <v>67479.97</v>
      </c>
      <c r="D5" s="166">
        <f aca="true" t="shared" si="0" ref="D5:D7">C5/B5</f>
        <v>0.7627011613904858</v>
      </c>
    </row>
    <row r="6" spans="1:4" s="151" customFormat="1" ht="32.25" customHeight="1">
      <c r="A6" s="167" t="s">
        <v>43</v>
      </c>
      <c r="B6" s="168">
        <f>B7+B12+B17+B25+B30+B36+B43+B46+B50+B59+B64+B71+B74+B78+B82+B87+B92+B97+B101+B105+B112+B110</f>
        <v>8390.17</v>
      </c>
      <c r="C6" s="168">
        <f>C7+C12+C17+C25+C30+C36+C43+C46+C50+C59+C64+C71+C74+C78+C82+C87+C92+C97+C101+C105+C112+C110</f>
        <v>9450.46</v>
      </c>
      <c r="D6" s="169">
        <f t="shared" si="0"/>
        <v>1.1263728863658304</v>
      </c>
    </row>
    <row r="7" spans="1:4" ht="32.25" customHeight="1">
      <c r="A7" s="170" t="s">
        <v>79</v>
      </c>
      <c r="B7" s="171">
        <f>SUM(B8:B11)</f>
        <v>5.63</v>
      </c>
      <c r="C7" s="171">
        <f>SUM(C8:C11)</f>
        <v>10</v>
      </c>
      <c r="D7" s="172">
        <f t="shared" si="0"/>
        <v>1.7761989342806395</v>
      </c>
    </row>
    <row r="8" spans="1:4" ht="32.25" customHeight="1">
      <c r="A8" s="173" t="s">
        <v>80</v>
      </c>
      <c r="B8" s="174"/>
      <c r="C8" s="175"/>
      <c r="D8" s="119"/>
    </row>
    <row r="9" spans="1:4" ht="32.25" customHeight="1">
      <c r="A9" s="173" t="s">
        <v>81</v>
      </c>
      <c r="B9" s="174"/>
      <c r="C9" s="175"/>
      <c r="D9" s="119"/>
    </row>
    <row r="10" spans="1:4" ht="32.25" customHeight="1">
      <c r="A10" s="173" t="s">
        <v>82</v>
      </c>
      <c r="B10" s="174"/>
      <c r="C10" s="175"/>
      <c r="D10" s="119"/>
    </row>
    <row r="11" spans="1:4" ht="32.25" customHeight="1">
      <c r="A11" s="173" t="s">
        <v>83</v>
      </c>
      <c r="B11" s="174">
        <v>5.63</v>
      </c>
      <c r="C11" s="175">
        <v>10</v>
      </c>
      <c r="D11" s="119">
        <f>C11/B11</f>
        <v>1.7761989342806395</v>
      </c>
    </row>
    <row r="12" spans="1:4" ht="32.25" customHeight="1">
      <c r="A12" s="170" t="s">
        <v>84</v>
      </c>
      <c r="B12" s="171">
        <f>SUM(B13:B16)</f>
        <v>0</v>
      </c>
      <c r="C12" s="171">
        <f>SUM(C13:C16)</f>
        <v>0</v>
      </c>
      <c r="D12" s="172"/>
    </row>
    <row r="13" spans="1:4" ht="32.25" customHeight="1">
      <c r="A13" s="173" t="s">
        <v>80</v>
      </c>
      <c r="B13" s="174"/>
      <c r="C13" s="175"/>
      <c r="D13" s="119"/>
    </row>
    <row r="14" spans="1:4" ht="32.25" customHeight="1">
      <c r="A14" s="173" t="s">
        <v>85</v>
      </c>
      <c r="B14" s="174"/>
      <c r="C14" s="175"/>
      <c r="D14" s="119"/>
    </row>
    <row r="15" spans="1:4" ht="32.25" customHeight="1">
      <c r="A15" s="173" t="s">
        <v>86</v>
      </c>
      <c r="B15" s="174"/>
      <c r="C15" s="175"/>
      <c r="D15" s="119"/>
    </row>
    <row r="16" spans="1:4" ht="32.25" customHeight="1">
      <c r="A16" s="173" t="s">
        <v>87</v>
      </c>
      <c r="B16" s="174"/>
      <c r="C16" s="175"/>
      <c r="D16" s="119"/>
    </row>
    <row r="17" spans="1:4" ht="32.25" customHeight="1">
      <c r="A17" s="170" t="s">
        <v>88</v>
      </c>
      <c r="B17" s="171">
        <f>SUM(B18:B24)</f>
        <v>6731.26</v>
      </c>
      <c r="C17" s="171">
        <f>SUM(C18:C24)</f>
        <v>5959.23</v>
      </c>
      <c r="D17" s="172">
        <f>C17/B17</f>
        <v>0.8853067627754684</v>
      </c>
    </row>
    <row r="18" spans="1:4" ht="32.25" customHeight="1">
      <c r="A18" s="173" t="s">
        <v>80</v>
      </c>
      <c r="B18" s="174">
        <v>4626.44</v>
      </c>
      <c r="C18" s="175">
        <v>4957.7</v>
      </c>
      <c r="D18" s="119">
        <f>C18/B18</f>
        <v>1.0716014905629383</v>
      </c>
    </row>
    <row r="19" spans="1:4" s="151" customFormat="1" ht="32.25" customHeight="1">
      <c r="A19" s="173" t="s">
        <v>85</v>
      </c>
      <c r="B19" s="174"/>
      <c r="C19" s="175"/>
      <c r="D19" s="119"/>
    </row>
    <row r="20" spans="1:4" ht="32.25" customHeight="1">
      <c r="A20" s="173" t="s">
        <v>89</v>
      </c>
      <c r="B20" s="174"/>
      <c r="C20" s="175"/>
      <c r="D20" s="119"/>
    </row>
    <row r="21" spans="1:4" ht="32.25" customHeight="1">
      <c r="A21" s="173" t="s">
        <v>90</v>
      </c>
      <c r="B21" s="174"/>
      <c r="C21" s="175"/>
      <c r="D21" s="119"/>
    </row>
    <row r="22" spans="1:4" ht="32.25" customHeight="1">
      <c r="A22" s="173" t="s">
        <v>91</v>
      </c>
      <c r="B22" s="174"/>
      <c r="C22" s="175"/>
      <c r="D22" s="119"/>
    </row>
    <row r="23" spans="1:4" ht="32.25" customHeight="1">
      <c r="A23" s="173" t="s">
        <v>92</v>
      </c>
      <c r="B23" s="174">
        <v>2104.82</v>
      </c>
      <c r="C23" s="175">
        <v>1001.53</v>
      </c>
      <c r="D23" s="119">
        <f>C23/B23</f>
        <v>0.4758269115648844</v>
      </c>
    </row>
    <row r="24" spans="1:4" ht="32.25" customHeight="1">
      <c r="A24" s="173" t="s">
        <v>93</v>
      </c>
      <c r="B24" s="174"/>
      <c r="C24" s="175"/>
      <c r="D24" s="119"/>
    </row>
    <row r="25" spans="1:4" ht="32.25" customHeight="1">
      <c r="A25" s="170" t="s">
        <v>94</v>
      </c>
      <c r="B25" s="171">
        <f>SUM(B26:B29)</f>
        <v>0</v>
      </c>
      <c r="C25" s="171">
        <f>SUM(C26:C29)</f>
        <v>0</v>
      </c>
      <c r="D25" s="172"/>
    </row>
    <row r="26" spans="1:4" ht="32.25" customHeight="1">
      <c r="A26" s="173" t="s">
        <v>80</v>
      </c>
      <c r="B26" s="174"/>
      <c r="C26" s="175"/>
      <c r="D26" s="119"/>
    </row>
    <row r="27" spans="1:4" ht="32.25" customHeight="1">
      <c r="A27" s="173" t="s">
        <v>85</v>
      </c>
      <c r="B27" s="174"/>
      <c r="C27" s="175"/>
      <c r="D27" s="119"/>
    </row>
    <row r="28" spans="1:4" s="151" customFormat="1" ht="32.25" customHeight="1">
      <c r="A28" s="173" t="s">
        <v>92</v>
      </c>
      <c r="B28" s="174"/>
      <c r="C28" s="175"/>
      <c r="D28" s="119"/>
    </row>
    <row r="29" spans="1:4" s="151" customFormat="1" ht="32.25" customHeight="1">
      <c r="A29" s="173" t="s">
        <v>95</v>
      </c>
      <c r="B29" s="174"/>
      <c r="C29" s="175"/>
      <c r="D29" s="119"/>
    </row>
    <row r="30" spans="1:4" ht="32.25" customHeight="1">
      <c r="A30" s="170" t="s">
        <v>96</v>
      </c>
      <c r="B30" s="171">
        <f>SUM(B31:B35)</f>
        <v>11.879999999999999</v>
      </c>
      <c r="C30" s="171">
        <f>SUM(C31:C35)</f>
        <v>16.6</v>
      </c>
      <c r="D30" s="172">
        <f aca="true" t="shared" si="1" ref="D30:D35">C30/B30</f>
        <v>1.3973063973063975</v>
      </c>
    </row>
    <row r="31" spans="1:4" ht="32.25" customHeight="1">
      <c r="A31" s="173" t="s">
        <v>80</v>
      </c>
      <c r="B31" s="174"/>
      <c r="C31" s="175"/>
      <c r="D31" s="119"/>
    </row>
    <row r="32" spans="1:4" ht="32.25" customHeight="1">
      <c r="A32" s="173" t="s">
        <v>85</v>
      </c>
      <c r="B32" s="174"/>
      <c r="C32" s="175"/>
      <c r="D32" s="119"/>
    </row>
    <row r="33" spans="1:4" ht="32.25" customHeight="1">
      <c r="A33" s="173" t="s">
        <v>97</v>
      </c>
      <c r="B33" s="174">
        <v>3.6</v>
      </c>
      <c r="C33" s="175">
        <v>8.32</v>
      </c>
      <c r="D33" s="119">
        <f t="shared" si="1"/>
        <v>2.3111111111111113</v>
      </c>
    </row>
    <row r="34" spans="1:4" ht="32.25" customHeight="1">
      <c r="A34" s="173" t="s">
        <v>98</v>
      </c>
      <c r="B34" s="174"/>
      <c r="C34" s="175"/>
      <c r="D34" s="119"/>
    </row>
    <row r="35" spans="1:4" ht="32.25" customHeight="1">
      <c r="A35" s="173" t="s">
        <v>99</v>
      </c>
      <c r="B35" s="174">
        <v>8.28</v>
      </c>
      <c r="C35" s="175">
        <v>8.28</v>
      </c>
      <c r="D35" s="119">
        <f t="shared" si="1"/>
        <v>1</v>
      </c>
    </row>
    <row r="36" spans="1:4" ht="32.25" customHeight="1">
      <c r="A36" s="170" t="s">
        <v>100</v>
      </c>
      <c r="B36" s="171">
        <f>SUM(B37:B42)</f>
        <v>0</v>
      </c>
      <c r="C36" s="171">
        <f>SUM(C37:C42)</f>
        <v>0</v>
      </c>
      <c r="D36" s="172"/>
    </row>
    <row r="37" spans="1:4" ht="32.25" customHeight="1">
      <c r="A37" s="173" t="s">
        <v>80</v>
      </c>
      <c r="B37" s="174"/>
      <c r="C37" s="175"/>
      <c r="D37" s="119"/>
    </row>
    <row r="38" spans="1:4" ht="32.25" customHeight="1">
      <c r="A38" s="173" t="s">
        <v>101</v>
      </c>
      <c r="B38" s="174"/>
      <c r="C38" s="175"/>
      <c r="D38" s="119"/>
    </row>
    <row r="39" spans="1:4" ht="32.25" customHeight="1">
      <c r="A39" s="173" t="s">
        <v>102</v>
      </c>
      <c r="B39" s="174"/>
      <c r="C39" s="175"/>
      <c r="D39" s="119"/>
    </row>
    <row r="40" spans="1:4" ht="32.25" customHeight="1">
      <c r="A40" s="173" t="s">
        <v>103</v>
      </c>
      <c r="B40" s="174"/>
      <c r="C40" s="175"/>
      <c r="D40" s="119"/>
    </row>
    <row r="41" spans="1:4" ht="32.25" customHeight="1">
      <c r="A41" s="173" t="s">
        <v>92</v>
      </c>
      <c r="B41" s="174"/>
      <c r="C41" s="175"/>
      <c r="D41" s="119"/>
    </row>
    <row r="42" spans="1:4" ht="32.25" customHeight="1">
      <c r="A42" s="173" t="s">
        <v>104</v>
      </c>
      <c r="B42" s="174"/>
      <c r="C42" s="175"/>
      <c r="D42" s="119"/>
    </row>
    <row r="43" spans="1:4" s="151" customFormat="1" ht="32.25" customHeight="1">
      <c r="A43" s="170" t="s">
        <v>105</v>
      </c>
      <c r="B43" s="171">
        <f>SUM(B44:B45)</f>
        <v>0</v>
      </c>
      <c r="C43" s="171">
        <f>SUM(C44:C45)</f>
        <v>0</v>
      </c>
      <c r="D43" s="172"/>
    </row>
    <row r="44" spans="1:4" s="151" customFormat="1" ht="32.25" customHeight="1">
      <c r="A44" s="173" t="s">
        <v>80</v>
      </c>
      <c r="B44" s="174"/>
      <c r="C44" s="175"/>
      <c r="D44" s="119"/>
    </row>
    <row r="45" spans="1:4" s="151" customFormat="1" ht="32.25" customHeight="1">
      <c r="A45" s="173" t="s">
        <v>85</v>
      </c>
      <c r="B45" s="174"/>
      <c r="C45" s="175"/>
      <c r="D45" s="119"/>
    </row>
    <row r="46" spans="1:4" s="151" customFormat="1" ht="32.25" customHeight="1">
      <c r="A46" s="170" t="s">
        <v>106</v>
      </c>
      <c r="B46" s="171">
        <f>SUM(B47:B49)</f>
        <v>0</v>
      </c>
      <c r="C46" s="171">
        <f>SUM(C47:C49)</f>
        <v>0</v>
      </c>
      <c r="D46" s="172"/>
    </row>
    <row r="47" spans="1:4" s="151" customFormat="1" ht="32.25" customHeight="1">
      <c r="A47" s="173" t="s">
        <v>80</v>
      </c>
      <c r="B47" s="174"/>
      <c r="C47" s="175"/>
      <c r="D47" s="119"/>
    </row>
    <row r="48" spans="1:4" ht="32.25" customHeight="1">
      <c r="A48" s="173" t="s">
        <v>85</v>
      </c>
      <c r="B48" s="174"/>
      <c r="C48" s="175"/>
      <c r="D48" s="119"/>
    </row>
    <row r="49" spans="1:4" ht="32.25" customHeight="1">
      <c r="A49" s="173" t="s">
        <v>107</v>
      </c>
      <c r="B49" s="174"/>
      <c r="C49" s="175"/>
      <c r="D49" s="119"/>
    </row>
    <row r="50" spans="1:4" ht="32.25" customHeight="1">
      <c r="A50" s="170" t="s">
        <v>108</v>
      </c>
      <c r="B50" s="171">
        <f>SUM(B51:B58)</f>
        <v>5.7</v>
      </c>
      <c r="C50" s="171">
        <f>SUM(C51:C58)</f>
        <v>1</v>
      </c>
      <c r="D50" s="172">
        <f>C50/B50</f>
        <v>0.17543859649122806</v>
      </c>
    </row>
    <row r="51" spans="1:4" ht="32.25" customHeight="1">
      <c r="A51" s="173" t="s">
        <v>80</v>
      </c>
      <c r="B51" s="174"/>
      <c r="C51" s="175"/>
      <c r="D51" s="119"/>
    </row>
    <row r="52" spans="1:4" ht="32.25" customHeight="1">
      <c r="A52" s="173" t="s">
        <v>85</v>
      </c>
      <c r="B52" s="174"/>
      <c r="C52" s="175"/>
      <c r="D52" s="119"/>
    </row>
    <row r="53" spans="1:4" ht="32.25" customHeight="1">
      <c r="A53" s="173" t="s">
        <v>109</v>
      </c>
      <c r="B53" s="174"/>
      <c r="C53" s="175"/>
      <c r="D53" s="119"/>
    </row>
    <row r="54" spans="1:4" ht="32.25" customHeight="1">
      <c r="A54" s="173" t="s">
        <v>110</v>
      </c>
      <c r="B54" s="174">
        <v>5.7</v>
      </c>
      <c r="C54" s="175">
        <v>1</v>
      </c>
      <c r="D54" s="119">
        <f>C54/B54</f>
        <v>0.17543859649122806</v>
      </c>
    </row>
    <row r="55" spans="1:4" ht="32.25" customHeight="1">
      <c r="A55" s="173" t="s">
        <v>111</v>
      </c>
      <c r="B55" s="174"/>
      <c r="C55" s="175"/>
      <c r="D55" s="119"/>
    </row>
    <row r="56" spans="1:4" ht="32.25" customHeight="1">
      <c r="A56" s="173" t="s">
        <v>112</v>
      </c>
      <c r="B56" s="174"/>
      <c r="C56" s="175"/>
      <c r="D56" s="119"/>
    </row>
    <row r="57" spans="1:4" ht="32.25" customHeight="1">
      <c r="A57" s="173" t="s">
        <v>92</v>
      </c>
      <c r="B57" s="174"/>
      <c r="C57" s="175"/>
      <c r="D57" s="119"/>
    </row>
    <row r="58" spans="1:4" ht="32.25" customHeight="1">
      <c r="A58" s="173" t="s">
        <v>113</v>
      </c>
      <c r="B58" s="174"/>
      <c r="C58" s="175"/>
      <c r="D58" s="119"/>
    </row>
    <row r="59" spans="1:4" ht="32.25" customHeight="1">
      <c r="A59" s="170" t="s">
        <v>114</v>
      </c>
      <c r="B59" s="171">
        <f>SUM(B60:B63)</f>
        <v>2.01</v>
      </c>
      <c r="C59" s="171">
        <f>SUM(C60:C63)</f>
        <v>3</v>
      </c>
      <c r="D59" s="172">
        <f aca="true" t="shared" si="2" ref="D59:D64">C59/B59</f>
        <v>1.492537313432836</v>
      </c>
    </row>
    <row r="60" spans="1:4" ht="32.25" customHeight="1">
      <c r="A60" s="173" t="s">
        <v>80</v>
      </c>
      <c r="B60" s="174"/>
      <c r="C60" s="175"/>
      <c r="D60" s="119"/>
    </row>
    <row r="61" spans="1:4" s="151" customFormat="1" ht="32.25" customHeight="1">
      <c r="A61" s="173" t="s">
        <v>85</v>
      </c>
      <c r="B61" s="174"/>
      <c r="C61" s="175"/>
      <c r="D61" s="119"/>
    </row>
    <row r="62" spans="1:4" s="151" customFormat="1" ht="32.25" customHeight="1">
      <c r="A62" s="173" t="s">
        <v>115</v>
      </c>
      <c r="B62" s="174"/>
      <c r="C62" s="175"/>
      <c r="D62" s="119"/>
    </row>
    <row r="63" spans="1:4" s="151" customFormat="1" ht="32.25" customHeight="1">
      <c r="A63" s="173" t="s">
        <v>116</v>
      </c>
      <c r="B63" s="174">
        <v>2.01</v>
      </c>
      <c r="C63" s="175">
        <v>3</v>
      </c>
      <c r="D63" s="119">
        <f t="shared" si="2"/>
        <v>1.492537313432836</v>
      </c>
    </row>
    <row r="64" spans="1:4" ht="32.25" customHeight="1">
      <c r="A64" s="170" t="s">
        <v>117</v>
      </c>
      <c r="B64" s="171">
        <f>SUM(B65:B70)</f>
        <v>5.46</v>
      </c>
      <c r="C64" s="171">
        <f>SUM(C65:C70)</f>
        <v>20</v>
      </c>
      <c r="D64" s="172">
        <f t="shared" si="2"/>
        <v>3.663003663003663</v>
      </c>
    </row>
    <row r="65" spans="1:4" ht="32.25" customHeight="1">
      <c r="A65" s="173" t="s">
        <v>80</v>
      </c>
      <c r="B65" s="174"/>
      <c r="C65" s="175"/>
      <c r="D65" s="119"/>
    </row>
    <row r="66" spans="1:4" ht="32.25" customHeight="1">
      <c r="A66" s="173" t="s">
        <v>85</v>
      </c>
      <c r="B66" s="174"/>
      <c r="C66" s="175"/>
      <c r="D66" s="119"/>
    </row>
    <row r="67" spans="1:4" ht="32.25" customHeight="1">
      <c r="A67" s="173" t="s">
        <v>118</v>
      </c>
      <c r="B67" s="174">
        <v>5.46</v>
      </c>
      <c r="C67" s="175">
        <v>20</v>
      </c>
      <c r="D67" s="119">
        <f>C67/B67</f>
        <v>3.663003663003663</v>
      </c>
    </row>
    <row r="68" spans="1:4" ht="32.25" customHeight="1">
      <c r="A68" s="173" t="s">
        <v>92</v>
      </c>
      <c r="B68" s="174"/>
      <c r="C68" s="175"/>
      <c r="D68" s="119"/>
    </row>
    <row r="69" spans="1:4" ht="32.25" customHeight="1">
      <c r="A69" s="173" t="s">
        <v>119</v>
      </c>
      <c r="B69" s="174"/>
      <c r="C69" s="175"/>
      <c r="D69" s="119"/>
    </row>
    <row r="70" spans="1:4" ht="32.25" customHeight="1">
      <c r="A70" s="173" t="s">
        <v>120</v>
      </c>
      <c r="B70" s="174"/>
      <c r="C70" s="175"/>
      <c r="D70" s="119"/>
    </row>
    <row r="71" spans="1:4" ht="32.25" customHeight="1">
      <c r="A71" s="170" t="s">
        <v>121</v>
      </c>
      <c r="B71" s="171">
        <f>SUM(B72:B73)</f>
        <v>0</v>
      </c>
      <c r="C71" s="171">
        <f>SUM(C72:C73)</f>
        <v>0</v>
      </c>
      <c r="D71" s="172"/>
    </row>
    <row r="72" spans="1:4" ht="32.25" customHeight="1">
      <c r="A72" s="173" t="s">
        <v>80</v>
      </c>
      <c r="B72" s="174"/>
      <c r="C72" s="175"/>
      <c r="D72" s="119"/>
    </row>
    <row r="73" spans="1:4" ht="32.25" customHeight="1">
      <c r="A73" s="173" t="s">
        <v>122</v>
      </c>
      <c r="B73" s="174"/>
      <c r="C73" s="175"/>
      <c r="D73" s="119"/>
    </row>
    <row r="74" spans="1:4" ht="32.25" customHeight="1">
      <c r="A74" s="170" t="s">
        <v>123</v>
      </c>
      <c r="B74" s="171">
        <f>SUM(B75:B77)</f>
        <v>0</v>
      </c>
      <c r="C74" s="171">
        <f>SUM(C75:C77)</f>
        <v>0</v>
      </c>
      <c r="D74" s="172"/>
    </row>
    <row r="75" spans="1:4" ht="32.25" customHeight="1">
      <c r="A75" s="173" t="s">
        <v>80</v>
      </c>
      <c r="B75" s="174"/>
      <c r="C75" s="175"/>
      <c r="D75" s="119"/>
    </row>
    <row r="76" spans="1:4" ht="32.25" customHeight="1">
      <c r="A76" s="173" t="s">
        <v>85</v>
      </c>
      <c r="B76" s="174"/>
      <c r="C76" s="175"/>
      <c r="D76" s="119"/>
    </row>
    <row r="77" spans="1:4" ht="32.25" customHeight="1">
      <c r="A77" s="173" t="s">
        <v>124</v>
      </c>
      <c r="B77" s="174"/>
      <c r="C77" s="175"/>
      <c r="D77" s="119"/>
    </row>
    <row r="78" spans="1:4" s="151" customFormat="1" ht="32.25" customHeight="1">
      <c r="A78" s="170" t="s">
        <v>125</v>
      </c>
      <c r="B78" s="171">
        <f>SUM(B79:B81)</f>
        <v>0</v>
      </c>
      <c r="C78" s="171">
        <f>SUM(C79:C81)</f>
        <v>0</v>
      </c>
      <c r="D78" s="172"/>
    </row>
    <row r="79" spans="1:4" ht="32.25" customHeight="1">
      <c r="A79" s="173" t="s">
        <v>80</v>
      </c>
      <c r="B79" s="174"/>
      <c r="C79" s="175"/>
      <c r="D79" s="119"/>
    </row>
    <row r="80" spans="1:4" ht="32.25" customHeight="1">
      <c r="A80" s="173" t="s">
        <v>126</v>
      </c>
      <c r="B80" s="174"/>
      <c r="C80" s="175"/>
      <c r="D80" s="119"/>
    </row>
    <row r="81" spans="1:4" ht="32.25" customHeight="1">
      <c r="A81" s="173" t="s">
        <v>127</v>
      </c>
      <c r="B81" s="174"/>
      <c r="C81" s="175"/>
      <c r="D81" s="119"/>
    </row>
    <row r="82" spans="1:4" ht="32.25" customHeight="1">
      <c r="A82" s="170" t="s">
        <v>128</v>
      </c>
      <c r="B82" s="171">
        <f>SUM(B83:B86)</f>
        <v>8.34</v>
      </c>
      <c r="C82" s="171">
        <f>SUM(C83:C86)</f>
        <v>14</v>
      </c>
      <c r="D82" s="172">
        <f aca="true" t="shared" si="3" ref="D82:D87">C82/B82</f>
        <v>1.6786570743405276</v>
      </c>
    </row>
    <row r="83" spans="1:4" ht="32.25" customHeight="1">
      <c r="A83" s="173" t="s">
        <v>80</v>
      </c>
      <c r="B83" s="174"/>
      <c r="C83" s="175"/>
      <c r="D83" s="119"/>
    </row>
    <row r="84" spans="1:4" ht="32.25" customHeight="1">
      <c r="A84" s="173" t="s">
        <v>85</v>
      </c>
      <c r="B84" s="174"/>
      <c r="C84" s="175"/>
      <c r="D84" s="119"/>
    </row>
    <row r="85" spans="1:4" ht="32.25" customHeight="1">
      <c r="A85" s="173" t="s">
        <v>92</v>
      </c>
      <c r="B85" s="174"/>
      <c r="C85" s="175"/>
      <c r="D85" s="119"/>
    </row>
    <row r="86" spans="1:4" ht="32.25" customHeight="1">
      <c r="A86" s="173" t="s">
        <v>129</v>
      </c>
      <c r="B86" s="174">
        <v>8.34</v>
      </c>
      <c r="C86" s="175">
        <v>14</v>
      </c>
      <c r="D86" s="119">
        <f t="shared" si="3"/>
        <v>1.6786570743405276</v>
      </c>
    </row>
    <row r="87" spans="1:4" ht="32.25" customHeight="1">
      <c r="A87" s="170" t="s">
        <v>130</v>
      </c>
      <c r="B87" s="171">
        <f>SUM(B88:B91)</f>
        <v>323.05</v>
      </c>
      <c r="C87" s="171">
        <f>SUM(C88:C91)</f>
        <v>197.36</v>
      </c>
      <c r="D87" s="172">
        <f t="shared" si="3"/>
        <v>0.6109271010679461</v>
      </c>
    </row>
    <row r="88" spans="1:4" ht="32.25" customHeight="1">
      <c r="A88" s="173" t="s">
        <v>80</v>
      </c>
      <c r="B88" s="174"/>
      <c r="C88" s="175"/>
      <c r="D88" s="119"/>
    </row>
    <row r="89" spans="1:4" ht="32.25" customHeight="1">
      <c r="A89" s="173" t="s">
        <v>85</v>
      </c>
      <c r="B89" s="174">
        <v>323.05</v>
      </c>
      <c r="C89" s="175">
        <v>197.36</v>
      </c>
      <c r="D89" s="119">
        <f aca="true" t="shared" si="4" ref="D89:D94">C89/B89</f>
        <v>0.6109271010679461</v>
      </c>
    </row>
    <row r="90" spans="1:4" s="151" customFormat="1" ht="32.25" customHeight="1">
      <c r="A90" s="173" t="s">
        <v>131</v>
      </c>
      <c r="B90" s="174"/>
      <c r="C90" s="175"/>
      <c r="D90" s="119"/>
    </row>
    <row r="91" spans="1:4" ht="32.25" customHeight="1">
      <c r="A91" s="173" t="s">
        <v>132</v>
      </c>
      <c r="B91" s="174"/>
      <c r="C91" s="175"/>
      <c r="D91" s="119"/>
    </row>
    <row r="92" spans="1:4" ht="32.25" customHeight="1">
      <c r="A92" s="170" t="s">
        <v>133</v>
      </c>
      <c r="B92" s="171">
        <f>SUM(B93:B96)</f>
        <v>757.05</v>
      </c>
      <c r="C92" s="171">
        <f>SUM(C93:C96)</f>
        <v>2632.47</v>
      </c>
      <c r="D92" s="172">
        <f t="shared" si="4"/>
        <v>3.477273627897761</v>
      </c>
    </row>
    <row r="93" spans="1:4" ht="32.25" customHeight="1">
      <c r="A93" s="173" t="s">
        <v>80</v>
      </c>
      <c r="B93" s="174"/>
      <c r="C93" s="175"/>
      <c r="D93" s="119"/>
    </row>
    <row r="94" spans="1:4" ht="32.25" customHeight="1">
      <c r="A94" s="173" t="s">
        <v>134</v>
      </c>
      <c r="B94" s="174">
        <v>630.24</v>
      </c>
      <c r="C94" s="175">
        <v>2455.79</v>
      </c>
      <c r="D94" s="119">
        <f t="shared" si="4"/>
        <v>3.8965949479563338</v>
      </c>
    </row>
    <row r="95" spans="1:4" ht="32.25" customHeight="1">
      <c r="A95" s="173" t="s">
        <v>92</v>
      </c>
      <c r="B95" s="174"/>
      <c r="C95" s="175"/>
      <c r="D95" s="119"/>
    </row>
    <row r="96" spans="1:4" ht="32.25" customHeight="1">
      <c r="A96" s="173" t="s">
        <v>135</v>
      </c>
      <c r="B96" s="174">
        <v>126.81</v>
      </c>
      <c r="C96" s="175">
        <v>176.68</v>
      </c>
      <c r="D96" s="119">
        <f aca="true" t="shared" si="5" ref="D96:D99">C96/B96</f>
        <v>1.3932655153379072</v>
      </c>
    </row>
    <row r="97" spans="1:4" ht="32.25" customHeight="1">
      <c r="A97" s="170" t="s">
        <v>136</v>
      </c>
      <c r="B97" s="171">
        <f>SUM(B98:B100)</f>
        <v>447.99</v>
      </c>
      <c r="C97" s="171">
        <f>SUM(C98:C100)</f>
        <v>520</v>
      </c>
      <c r="D97" s="172">
        <f t="shared" si="5"/>
        <v>1.1607401950936405</v>
      </c>
    </row>
    <row r="98" spans="1:4" ht="32.25" customHeight="1">
      <c r="A98" s="173" t="s">
        <v>80</v>
      </c>
      <c r="B98" s="174"/>
      <c r="C98" s="175"/>
      <c r="D98" s="119"/>
    </row>
    <row r="99" spans="1:4" ht="32.25" customHeight="1">
      <c r="A99" s="173" t="s">
        <v>137</v>
      </c>
      <c r="B99" s="174"/>
      <c r="C99" s="175"/>
      <c r="D99" s="119"/>
    </row>
    <row r="100" spans="1:4" ht="32.25" customHeight="1">
      <c r="A100" s="173" t="s">
        <v>138</v>
      </c>
      <c r="B100" s="174">
        <v>447.99</v>
      </c>
      <c r="C100" s="175">
        <v>520</v>
      </c>
      <c r="D100" s="119">
        <f>C100/B100</f>
        <v>1.1607401950936405</v>
      </c>
    </row>
    <row r="101" spans="1:4" ht="32.25" customHeight="1">
      <c r="A101" s="170" t="s">
        <v>139</v>
      </c>
      <c r="B101" s="171">
        <f>SUM(B102:B104)</f>
        <v>0</v>
      </c>
      <c r="C101" s="171">
        <f>SUM(C102:C104)</f>
        <v>0</v>
      </c>
      <c r="D101" s="172"/>
    </row>
    <row r="102" spans="1:4" s="151" customFormat="1" ht="32.25" customHeight="1">
      <c r="A102" s="173" t="s">
        <v>80</v>
      </c>
      <c r="B102" s="174"/>
      <c r="C102" s="175"/>
      <c r="D102" s="119"/>
    </row>
    <row r="103" spans="1:4" ht="32.25" customHeight="1">
      <c r="A103" s="173" t="s">
        <v>140</v>
      </c>
      <c r="B103" s="174"/>
      <c r="C103" s="175"/>
      <c r="D103" s="119"/>
    </row>
    <row r="104" spans="1:4" ht="32.25" customHeight="1">
      <c r="A104" s="173" t="s">
        <v>141</v>
      </c>
      <c r="B104" s="174"/>
      <c r="C104" s="175"/>
      <c r="D104" s="119"/>
    </row>
    <row r="105" spans="1:4" ht="32.25" customHeight="1">
      <c r="A105" s="170" t="s">
        <v>142</v>
      </c>
      <c r="B105" s="171">
        <f>SUM(B106:B109)</f>
        <v>0</v>
      </c>
      <c r="C105" s="171">
        <f>SUM(C106:C109)</f>
        <v>0</v>
      </c>
      <c r="D105" s="172"/>
    </row>
    <row r="106" spans="1:4" ht="32.25" customHeight="1">
      <c r="A106" s="173" t="s">
        <v>80</v>
      </c>
      <c r="B106" s="174"/>
      <c r="C106" s="175"/>
      <c r="D106" s="119"/>
    </row>
    <row r="107" spans="1:4" ht="32.25" customHeight="1">
      <c r="A107" s="173" t="s">
        <v>85</v>
      </c>
      <c r="B107" s="174"/>
      <c r="C107" s="175"/>
      <c r="D107" s="119"/>
    </row>
    <row r="108" spans="1:4" ht="32.25" customHeight="1">
      <c r="A108" s="173" t="s">
        <v>92</v>
      </c>
      <c r="B108" s="174"/>
      <c r="C108" s="175"/>
      <c r="D108" s="119"/>
    </row>
    <row r="109" spans="1:4" ht="32.25" customHeight="1">
      <c r="A109" s="173" t="s">
        <v>143</v>
      </c>
      <c r="B109" s="174"/>
      <c r="C109" s="175"/>
      <c r="D109" s="119"/>
    </row>
    <row r="110" spans="1:4" ht="32.25" customHeight="1">
      <c r="A110" s="170" t="s">
        <v>144</v>
      </c>
      <c r="B110" s="171">
        <f>B111</f>
        <v>91.8</v>
      </c>
      <c r="C110" s="171">
        <f>C111</f>
        <v>76.8</v>
      </c>
      <c r="D110" s="172">
        <f aca="true" t="shared" si="6" ref="D110:D118">C110/B110</f>
        <v>0.8366013071895425</v>
      </c>
    </row>
    <row r="111" spans="1:4" ht="32.25" customHeight="1">
      <c r="A111" s="173" t="s">
        <v>145</v>
      </c>
      <c r="B111" s="174">
        <v>91.8</v>
      </c>
      <c r="C111" s="175">
        <v>76.8</v>
      </c>
      <c r="D111" s="119">
        <f t="shared" si="6"/>
        <v>0.8366013071895425</v>
      </c>
    </row>
    <row r="112" spans="1:4" ht="32.25" customHeight="1">
      <c r="A112" s="170" t="s">
        <v>146</v>
      </c>
      <c r="B112" s="171">
        <f>SUM(B113)</f>
        <v>0</v>
      </c>
      <c r="C112" s="171">
        <f>SUM(C113)</f>
        <v>0</v>
      </c>
      <c r="D112" s="172"/>
    </row>
    <row r="113" spans="1:4" s="151" customFormat="1" ht="32.25" customHeight="1">
      <c r="A113" s="173" t="s">
        <v>147</v>
      </c>
      <c r="B113" s="174"/>
      <c r="C113" s="175"/>
      <c r="D113" s="119"/>
    </row>
    <row r="114" spans="1:4" ht="32.25" customHeight="1">
      <c r="A114" s="167" t="s">
        <v>46</v>
      </c>
      <c r="B114" s="168">
        <f>B115+B119+B134+B136+B140+B144+B152</f>
        <v>675.36</v>
      </c>
      <c r="C114" s="168">
        <f>C115+C119+C134+C136+C140+C144+C152</f>
        <v>499.6</v>
      </c>
      <c r="D114" s="169">
        <f t="shared" si="6"/>
        <v>0.7397536128879413</v>
      </c>
    </row>
    <row r="115" spans="1:4" s="152" customFormat="1" ht="32.25" customHeight="1">
      <c r="A115" s="170" t="s">
        <v>148</v>
      </c>
      <c r="B115" s="171">
        <f>SUM(B116:B118)</f>
        <v>5.52</v>
      </c>
      <c r="C115" s="171">
        <f>SUM(C116:C118)</f>
        <v>6</v>
      </c>
      <c r="D115" s="172">
        <f t="shared" si="6"/>
        <v>1.0869565217391306</v>
      </c>
    </row>
    <row r="116" spans="1:4" ht="32.25" customHeight="1">
      <c r="A116" s="173" t="s">
        <v>149</v>
      </c>
      <c r="B116" s="174"/>
      <c r="C116" s="175"/>
      <c r="D116" s="119"/>
    </row>
    <row r="117" spans="1:4" ht="32.25" customHeight="1">
      <c r="A117" s="173" t="s">
        <v>150</v>
      </c>
      <c r="B117" s="174"/>
      <c r="C117" s="175"/>
      <c r="D117" s="119"/>
    </row>
    <row r="118" spans="1:4" ht="32.25" customHeight="1">
      <c r="A118" s="173" t="s">
        <v>151</v>
      </c>
      <c r="B118" s="174">
        <v>5.52</v>
      </c>
      <c r="C118" s="175">
        <v>6</v>
      </c>
      <c r="D118" s="119">
        <f t="shared" si="6"/>
        <v>1.0869565217391306</v>
      </c>
    </row>
    <row r="119" spans="1:4" s="152" customFormat="1" ht="32.25" customHeight="1">
      <c r="A119" s="170" t="s">
        <v>152</v>
      </c>
      <c r="B119" s="171">
        <f>SUM(B120:B133)</f>
        <v>0</v>
      </c>
      <c r="C119" s="171">
        <f>SUM(C120:C133)</f>
        <v>0</v>
      </c>
      <c r="D119" s="172"/>
    </row>
    <row r="120" spans="1:4" ht="32.25" customHeight="1">
      <c r="A120" s="173" t="s">
        <v>80</v>
      </c>
      <c r="B120" s="174"/>
      <c r="C120" s="175"/>
      <c r="D120" s="119"/>
    </row>
    <row r="121" spans="1:4" ht="32.25" customHeight="1">
      <c r="A121" s="173" t="s">
        <v>85</v>
      </c>
      <c r="B121" s="174"/>
      <c r="C121" s="175"/>
      <c r="D121" s="119"/>
    </row>
    <row r="122" spans="1:4" ht="32.25" customHeight="1">
      <c r="A122" s="173" t="s">
        <v>153</v>
      </c>
      <c r="B122" s="174"/>
      <c r="C122" s="175"/>
      <c r="D122" s="119"/>
    </row>
    <row r="123" spans="1:4" s="151" customFormat="1" ht="32.25" customHeight="1">
      <c r="A123" s="173" t="s">
        <v>154</v>
      </c>
      <c r="B123" s="174"/>
      <c r="C123" s="175"/>
      <c r="D123" s="119"/>
    </row>
    <row r="124" spans="1:4" ht="32.25" customHeight="1">
      <c r="A124" s="173" t="s">
        <v>155</v>
      </c>
      <c r="B124" s="174"/>
      <c r="C124" s="175"/>
      <c r="D124" s="119"/>
    </row>
    <row r="125" spans="1:4" ht="32.25" customHeight="1">
      <c r="A125" s="173" t="s">
        <v>156</v>
      </c>
      <c r="B125" s="174"/>
      <c r="C125" s="175"/>
      <c r="D125" s="119"/>
    </row>
    <row r="126" spans="1:4" ht="32.25" customHeight="1">
      <c r="A126" s="173" t="s">
        <v>157</v>
      </c>
      <c r="B126" s="174"/>
      <c r="C126" s="175"/>
      <c r="D126" s="119"/>
    </row>
    <row r="127" spans="1:4" ht="32.25" customHeight="1">
      <c r="A127" s="173" t="s">
        <v>158</v>
      </c>
      <c r="B127" s="174"/>
      <c r="C127" s="175"/>
      <c r="D127" s="119"/>
    </row>
    <row r="128" spans="1:4" ht="32.25" customHeight="1">
      <c r="A128" s="173" t="s">
        <v>159</v>
      </c>
      <c r="B128" s="174"/>
      <c r="C128" s="175"/>
      <c r="D128" s="119"/>
    </row>
    <row r="129" spans="1:4" ht="32.25" customHeight="1">
      <c r="A129" s="173" t="s">
        <v>160</v>
      </c>
      <c r="B129" s="174"/>
      <c r="C129" s="175"/>
      <c r="D129" s="119"/>
    </row>
    <row r="130" spans="1:4" ht="32.25" customHeight="1">
      <c r="A130" s="173" t="s">
        <v>161</v>
      </c>
      <c r="B130" s="174"/>
      <c r="C130" s="175"/>
      <c r="D130" s="119"/>
    </row>
    <row r="131" spans="1:4" ht="32.25" customHeight="1">
      <c r="A131" s="173" t="s">
        <v>162</v>
      </c>
      <c r="B131" s="174"/>
      <c r="C131" s="175"/>
      <c r="D131" s="119"/>
    </row>
    <row r="132" spans="1:4" ht="32.25" customHeight="1">
      <c r="A132" s="173" t="s">
        <v>163</v>
      </c>
      <c r="B132" s="174"/>
      <c r="C132" s="175"/>
      <c r="D132" s="119"/>
    </row>
    <row r="133" spans="1:4" ht="32.25" customHeight="1">
      <c r="A133" s="173" t="s">
        <v>103</v>
      </c>
      <c r="B133" s="174"/>
      <c r="C133" s="175"/>
      <c r="D133" s="119"/>
    </row>
    <row r="134" spans="1:4" s="152" customFormat="1" ht="32.25" customHeight="1">
      <c r="A134" s="170" t="s">
        <v>164</v>
      </c>
      <c r="B134" s="171">
        <f>SUM(B135)</f>
        <v>0</v>
      </c>
      <c r="C134" s="171">
        <f>SUM(C135)</f>
        <v>0</v>
      </c>
      <c r="D134" s="172"/>
    </row>
    <row r="135" spans="1:4" ht="32.25" customHeight="1">
      <c r="A135" s="173" t="s">
        <v>85</v>
      </c>
      <c r="B135" s="174"/>
      <c r="C135" s="175"/>
      <c r="D135" s="119"/>
    </row>
    <row r="136" spans="1:4" s="152" customFormat="1" ht="32.25" customHeight="1">
      <c r="A136" s="170" t="s">
        <v>165</v>
      </c>
      <c r="B136" s="171">
        <f>SUM(B137:B139)</f>
        <v>0</v>
      </c>
      <c r="C136" s="171">
        <f>SUM(C137:C139)</f>
        <v>0</v>
      </c>
      <c r="D136" s="172"/>
    </row>
    <row r="137" spans="1:4" ht="32.25" customHeight="1">
      <c r="A137" s="173" t="s">
        <v>166</v>
      </c>
      <c r="B137" s="174"/>
      <c r="C137" s="175"/>
      <c r="D137" s="119"/>
    </row>
    <row r="138" spans="1:4" ht="32.25" customHeight="1">
      <c r="A138" s="173" t="s">
        <v>85</v>
      </c>
      <c r="B138" s="174"/>
      <c r="C138" s="175"/>
      <c r="D138" s="119"/>
    </row>
    <row r="139" spans="1:4" s="151" customFormat="1" ht="32.25" customHeight="1">
      <c r="A139" s="173" t="s">
        <v>167</v>
      </c>
      <c r="B139" s="174"/>
      <c r="C139" s="175"/>
      <c r="D139" s="119"/>
    </row>
    <row r="140" spans="1:4" s="152" customFormat="1" ht="32.25" customHeight="1">
      <c r="A140" s="170" t="s">
        <v>168</v>
      </c>
      <c r="B140" s="171">
        <f>SUM(B141:B143)</f>
        <v>0</v>
      </c>
      <c r="C140" s="171">
        <f>SUM(C141:C143)</f>
        <v>0</v>
      </c>
      <c r="D140" s="172"/>
    </row>
    <row r="141" spans="1:4" ht="32.25" customHeight="1">
      <c r="A141" s="173" t="s">
        <v>169</v>
      </c>
      <c r="B141" s="174"/>
      <c r="C141" s="175"/>
      <c r="D141" s="119"/>
    </row>
    <row r="142" spans="1:4" ht="32.25" customHeight="1">
      <c r="A142" s="173" t="s">
        <v>85</v>
      </c>
      <c r="B142" s="174"/>
      <c r="C142" s="175"/>
      <c r="D142" s="119"/>
    </row>
    <row r="143" spans="1:4" ht="32.25" customHeight="1">
      <c r="A143" s="173" t="s">
        <v>170</v>
      </c>
      <c r="B143" s="174"/>
      <c r="C143" s="175"/>
      <c r="D143" s="119"/>
    </row>
    <row r="144" spans="1:4" s="152" customFormat="1" ht="32.25" customHeight="1">
      <c r="A144" s="170" t="s">
        <v>171</v>
      </c>
      <c r="B144" s="171">
        <f>SUM(B145:B151)</f>
        <v>171.89</v>
      </c>
      <c r="C144" s="171">
        <f>SUM(C145:C151)</f>
        <v>53.6</v>
      </c>
      <c r="D144" s="172">
        <f aca="true" t="shared" si="7" ref="D144:D149">C144/B144</f>
        <v>0.31182733143289315</v>
      </c>
    </row>
    <row r="145" spans="1:4" ht="32.25" customHeight="1">
      <c r="A145" s="173" t="s">
        <v>80</v>
      </c>
      <c r="B145" s="174"/>
      <c r="C145" s="175"/>
      <c r="D145" s="119"/>
    </row>
    <row r="146" spans="1:4" ht="32.25" customHeight="1">
      <c r="A146" s="173" t="s">
        <v>85</v>
      </c>
      <c r="B146" s="174"/>
      <c r="C146" s="175"/>
      <c r="D146" s="119"/>
    </row>
    <row r="147" spans="1:4" ht="32.25" customHeight="1">
      <c r="A147" s="173" t="s">
        <v>172</v>
      </c>
      <c r="B147" s="174">
        <v>127.89</v>
      </c>
      <c r="C147" s="175">
        <v>9.6</v>
      </c>
      <c r="D147" s="119">
        <f t="shared" si="7"/>
        <v>0.07506450856204551</v>
      </c>
    </row>
    <row r="148" spans="1:4" ht="32.25" customHeight="1">
      <c r="A148" s="173" t="s">
        <v>173</v>
      </c>
      <c r="B148" s="174"/>
      <c r="C148" s="175"/>
      <c r="D148" s="119"/>
    </row>
    <row r="149" spans="1:4" ht="32.25" customHeight="1">
      <c r="A149" s="173" t="s">
        <v>174</v>
      </c>
      <c r="B149" s="174">
        <v>44</v>
      </c>
      <c r="C149" s="175">
        <v>44</v>
      </c>
      <c r="D149" s="119">
        <f t="shared" si="7"/>
        <v>1</v>
      </c>
    </row>
    <row r="150" spans="1:4" ht="32.25" customHeight="1">
      <c r="A150" s="173" t="s">
        <v>175</v>
      </c>
      <c r="B150" s="174"/>
      <c r="C150" s="175"/>
      <c r="D150" s="119"/>
    </row>
    <row r="151" spans="1:4" s="151" customFormat="1" ht="32.25" customHeight="1">
      <c r="A151" s="173" t="s">
        <v>176</v>
      </c>
      <c r="B151" s="174"/>
      <c r="C151" s="175"/>
      <c r="D151" s="119"/>
    </row>
    <row r="152" spans="1:4" s="152" customFormat="1" ht="32.25" customHeight="1">
      <c r="A152" s="170" t="s">
        <v>177</v>
      </c>
      <c r="B152" s="171">
        <f>SUM(B153)</f>
        <v>497.95</v>
      </c>
      <c r="C152" s="171">
        <f>SUM(C153)</f>
        <v>440</v>
      </c>
      <c r="D152" s="172">
        <f>C152/B152</f>
        <v>0.8836228537001707</v>
      </c>
    </row>
    <row r="153" spans="1:4" ht="32.25" customHeight="1">
      <c r="A153" s="173" t="s">
        <v>178</v>
      </c>
      <c r="B153" s="174">
        <v>497.95</v>
      </c>
      <c r="C153" s="176">
        <v>440</v>
      </c>
      <c r="D153" s="119">
        <f>C153/B153</f>
        <v>0.8836228537001707</v>
      </c>
    </row>
    <row r="154" spans="1:4" s="153" customFormat="1" ht="32.25" customHeight="1">
      <c r="A154" s="167" t="s">
        <v>47</v>
      </c>
      <c r="B154" s="168">
        <f>B155+B159+B165+B167+B171+B173+B175+B179+B184</f>
        <v>12981.79</v>
      </c>
      <c r="C154" s="168">
        <f>C155+C159+C165+C167+C171+C173+C175+C179+C184</f>
        <v>12863.74</v>
      </c>
      <c r="D154" s="169">
        <f>C154/B154</f>
        <v>0.9909064928642352</v>
      </c>
    </row>
    <row r="155" spans="1:4" s="152" customFormat="1" ht="32.25" customHeight="1">
      <c r="A155" s="170" t="s">
        <v>179</v>
      </c>
      <c r="B155" s="171">
        <f>SUM(B156:B158)</f>
        <v>0</v>
      </c>
      <c r="C155" s="171">
        <f>SUM(C156:C158)</f>
        <v>0</v>
      </c>
      <c r="D155" s="172"/>
    </row>
    <row r="156" spans="1:4" ht="32.25" customHeight="1">
      <c r="A156" s="173" t="s">
        <v>80</v>
      </c>
      <c r="B156" s="174"/>
      <c r="C156" s="175"/>
      <c r="D156" s="119"/>
    </row>
    <row r="157" spans="1:4" ht="32.25" customHeight="1">
      <c r="A157" s="173" t="s">
        <v>85</v>
      </c>
      <c r="B157" s="174"/>
      <c r="C157" s="175"/>
      <c r="D157" s="119"/>
    </row>
    <row r="158" spans="1:4" ht="32.25" customHeight="1">
      <c r="A158" s="173" t="s">
        <v>180</v>
      </c>
      <c r="B158" s="174"/>
      <c r="C158" s="175"/>
      <c r="D158" s="119"/>
    </row>
    <row r="159" spans="1:4" s="152" customFormat="1" ht="32.25" customHeight="1">
      <c r="A159" s="170" t="s">
        <v>181</v>
      </c>
      <c r="B159" s="171">
        <f>SUM(B160:B164)</f>
        <v>10644.01</v>
      </c>
      <c r="C159" s="171">
        <f>SUM(C160:C164)</f>
        <v>11255.49</v>
      </c>
      <c r="D159" s="172">
        <f aca="true" t="shared" si="8" ref="D159:D161">C159/B159</f>
        <v>1.0574482737239066</v>
      </c>
    </row>
    <row r="160" spans="1:4" ht="32.25" customHeight="1">
      <c r="A160" s="173" t="s">
        <v>182</v>
      </c>
      <c r="B160" s="174">
        <v>2615.71</v>
      </c>
      <c r="C160" s="175">
        <v>3640.63</v>
      </c>
      <c r="D160" s="119">
        <f t="shared" si="8"/>
        <v>1.3918324279067633</v>
      </c>
    </row>
    <row r="161" spans="1:4" ht="32.25" customHeight="1">
      <c r="A161" s="173" t="s">
        <v>183</v>
      </c>
      <c r="B161" s="174">
        <v>8028.3</v>
      </c>
      <c r="C161" s="175">
        <v>7614.86</v>
      </c>
      <c r="D161" s="119">
        <f t="shared" si="8"/>
        <v>0.9485021735610278</v>
      </c>
    </row>
    <row r="162" spans="1:4" s="151" customFormat="1" ht="32.25" customHeight="1">
      <c r="A162" s="173" t="s">
        <v>184</v>
      </c>
      <c r="B162" s="174"/>
      <c r="C162" s="175"/>
      <c r="D162" s="119"/>
    </row>
    <row r="163" spans="1:4" ht="32.25" customHeight="1">
      <c r="A163" s="173" t="s">
        <v>185</v>
      </c>
      <c r="B163" s="174"/>
      <c r="C163" s="175"/>
      <c r="D163" s="119"/>
    </row>
    <row r="164" spans="1:4" ht="32.25" customHeight="1">
      <c r="A164" s="173" t="s">
        <v>186</v>
      </c>
      <c r="B164" s="174"/>
      <c r="C164" s="175"/>
      <c r="D164" s="119"/>
    </row>
    <row r="165" spans="1:4" s="152" customFormat="1" ht="32.25" customHeight="1">
      <c r="A165" s="170" t="s">
        <v>187</v>
      </c>
      <c r="B165" s="171">
        <f>SUM(B166)</f>
        <v>0</v>
      </c>
      <c r="C165" s="171">
        <f>SUM(C166)</f>
        <v>0</v>
      </c>
      <c r="D165" s="172"/>
    </row>
    <row r="166" spans="1:4" ht="32.25" customHeight="1">
      <c r="A166" s="173" t="s">
        <v>188</v>
      </c>
      <c r="B166" s="174"/>
      <c r="C166" s="175"/>
      <c r="D166" s="119"/>
    </row>
    <row r="167" spans="1:4" s="152" customFormat="1" ht="32.25" customHeight="1">
      <c r="A167" s="170" t="s">
        <v>189</v>
      </c>
      <c r="B167" s="171">
        <f>SUM(B168:B170)</f>
        <v>0</v>
      </c>
      <c r="C167" s="171">
        <f>SUM(C168:C170)</f>
        <v>0</v>
      </c>
      <c r="D167" s="172"/>
    </row>
    <row r="168" spans="1:4" ht="32.25" customHeight="1">
      <c r="A168" s="173" t="s">
        <v>190</v>
      </c>
      <c r="B168" s="174"/>
      <c r="C168" s="175"/>
      <c r="D168" s="119"/>
    </row>
    <row r="169" spans="1:4" ht="32.25" customHeight="1">
      <c r="A169" s="173" t="s">
        <v>191</v>
      </c>
      <c r="B169" s="174"/>
      <c r="C169" s="175"/>
      <c r="D169" s="119"/>
    </row>
    <row r="170" spans="1:4" ht="32.25" customHeight="1">
      <c r="A170" s="173" t="s">
        <v>192</v>
      </c>
      <c r="B170" s="174"/>
      <c r="C170" s="175"/>
      <c r="D170" s="119"/>
    </row>
    <row r="171" spans="1:4" s="152" customFormat="1" ht="32.25" customHeight="1">
      <c r="A171" s="170" t="s">
        <v>193</v>
      </c>
      <c r="B171" s="171">
        <f>SUM(B172)</f>
        <v>0</v>
      </c>
      <c r="C171" s="171">
        <f>SUM(C172)</f>
        <v>0</v>
      </c>
      <c r="D171" s="172"/>
    </row>
    <row r="172" spans="1:4" ht="32.25" customHeight="1">
      <c r="A172" s="173" t="s">
        <v>194</v>
      </c>
      <c r="B172" s="174"/>
      <c r="C172" s="175"/>
      <c r="D172" s="119"/>
    </row>
    <row r="173" spans="1:4" s="152" customFormat="1" ht="32.25" customHeight="1">
      <c r="A173" s="170" t="s">
        <v>195</v>
      </c>
      <c r="B173" s="171">
        <f>SUM(B174)</f>
        <v>0</v>
      </c>
      <c r="C173" s="171">
        <f>SUM(C174)</f>
        <v>0</v>
      </c>
      <c r="D173" s="172"/>
    </row>
    <row r="174" spans="1:4" s="151" customFormat="1" ht="32.25" customHeight="1">
      <c r="A174" s="173" t="s">
        <v>196</v>
      </c>
      <c r="B174" s="174"/>
      <c r="C174" s="175"/>
      <c r="D174" s="119"/>
    </row>
    <row r="175" spans="1:4" s="152" customFormat="1" ht="32.25" customHeight="1">
      <c r="A175" s="170" t="s">
        <v>197</v>
      </c>
      <c r="B175" s="171">
        <f>SUM(B176:B178)</f>
        <v>0</v>
      </c>
      <c r="C175" s="171">
        <f>SUM(C176:C178)</f>
        <v>0</v>
      </c>
      <c r="D175" s="172"/>
    </row>
    <row r="176" spans="1:4" ht="32.25" customHeight="1">
      <c r="A176" s="173" t="s">
        <v>198</v>
      </c>
      <c r="B176" s="174"/>
      <c r="C176" s="175"/>
      <c r="D176" s="119"/>
    </row>
    <row r="177" spans="1:4" ht="32.25" customHeight="1">
      <c r="A177" s="173" t="s">
        <v>199</v>
      </c>
      <c r="B177" s="174"/>
      <c r="C177" s="175"/>
      <c r="D177" s="119"/>
    </row>
    <row r="178" spans="1:4" ht="32.25" customHeight="1">
      <c r="A178" s="173" t="s">
        <v>200</v>
      </c>
      <c r="B178" s="174"/>
      <c r="C178" s="175"/>
      <c r="D178" s="119"/>
    </row>
    <row r="179" spans="1:4" s="152" customFormat="1" ht="32.25" customHeight="1">
      <c r="A179" s="170" t="s">
        <v>201</v>
      </c>
      <c r="B179" s="171">
        <f>SUM(B180:B183)</f>
        <v>2337.7799999999997</v>
      </c>
      <c r="C179" s="171">
        <f>SUM(C180:C183)</f>
        <v>1608.25</v>
      </c>
      <c r="D179" s="172">
        <f>C179/B179</f>
        <v>0.6879389848488738</v>
      </c>
    </row>
    <row r="180" spans="1:4" ht="32.25" customHeight="1">
      <c r="A180" s="173" t="s">
        <v>202</v>
      </c>
      <c r="B180" s="174">
        <v>1711.58</v>
      </c>
      <c r="C180" s="175"/>
      <c r="D180" s="119">
        <f>C180/B180</f>
        <v>0</v>
      </c>
    </row>
    <row r="181" spans="1:4" ht="32.25" customHeight="1">
      <c r="A181" s="173" t="s">
        <v>203</v>
      </c>
      <c r="B181" s="174"/>
      <c r="C181" s="175"/>
      <c r="D181" s="119"/>
    </row>
    <row r="182" spans="1:4" ht="32.25" customHeight="1">
      <c r="A182" s="173" t="s">
        <v>204</v>
      </c>
      <c r="B182" s="174"/>
      <c r="C182" s="175"/>
      <c r="D182" s="119"/>
    </row>
    <row r="183" spans="1:4" ht="32.25" customHeight="1">
      <c r="A183" s="173" t="s">
        <v>205</v>
      </c>
      <c r="B183" s="174">
        <v>626.2</v>
      </c>
      <c r="C183" s="175">
        <v>1608.25</v>
      </c>
      <c r="D183" s="119">
        <f>C183/B183</f>
        <v>2.56826892366656</v>
      </c>
    </row>
    <row r="184" spans="1:4" s="152" customFormat="1" ht="32.25" customHeight="1">
      <c r="A184" s="170" t="s">
        <v>206</v>
      </c>
      <c r="B184" s="171">
        <f>SUM(B185)</f>
        <v>0</v>
      </c>
      <c r="C184" s="171">
        <f>SUM(C185)</f>
        <v>0</v>
      </c>
      <c r="D184" s="172"/>
    </row>
    <row r="185" spans="1:4" ht="32.25" customHeight="1">
      <c r="A185" s="173" t="s">
        <v>207</v>
      </c>
      <c r="B185" s="174"/>
      <c r="C185" s="176"/>
      <c r="D185" s="119"/>
    </row>
    <row r="186" spans="1:4" s="153" customFormat="1" ht="32.25" customHeight="1">
      <c r="A186" s="167" t="s">
        <v>48</v>
      </c>
      <c r="B186" s="168">
        <f>B187+B191+B195+B201+B204+B206+B208</f>
        <v>0</v>
      </c>
      <c r="C186" s="168">
        <f>C187+C191+C195+C201+C204+C206+C208</f>
        <v>0</v>
      </c>
      <c r="D186" s="169"/>
    </row>
    <row r="187" spans="1:4" s="152" customFormat="1" ht="32.25" customHeight="1">
      <c r="A187" s="170" t="s">
        <v>208</v>
      </c>
      <c r="B187" s="171">
        <f>SUM(B188:B190)</f>
        <v>0</v>
      </c>
      <c r="C187" s="171">
        <f>SUM(C188:C190)</f>
        <v>0</v>
      </c>
      <c r="D187" s="172"/>
    </row>
    <row r="188" spans="1:4" ht="32.25" customHeight="1">
      <c r="A188" s="173" t="s">
        <v>80</v>
      </c>
      <c r="B188" s="174"/>
      <c r="C188" s="175"/>
      <c r="D188" s="119"/>
    </row>
    <row r="189" spans="1:4" ht="32.25" customHeight="1">
      <c r="A189" s="173" t="s">
        <v>85</v>
      </c>
      <c r="B189" s="174"/>
      <c r="C189" s="175"/>
      <c r="D189" s="119"/>
    </row>
    <row r="190" spans="1:4" ht="32.25" customHeight="1">
      <c r="A190" s="173" t="s">
        <v>209</v>
      </c>
      <c r="B190" s="174"/>
      <c r="C190" s="175"/>
      <c r="D190" s="119"/>
    </row>
    <row r="191" spans="1:4" s="152" customFormat="1" ht="32.25" customHeight="1">
      <c r="A191" s="170" t="s">
        <v>210</v>
      </c>
      <c r="B191" s="171">
        <f>SUM(B192:B194)</f>
        <v>0</v>
      </c>
      <c r="C191" s="171">
        <f>SUM(C192:C194)</f>
        <v>0</v>
      </c>
      <c r="D191" s="172"/>
    </row>
    <row r="192" spans="1:4" ht="32.25" customHeight="1">
      <c r="A192" s="173" t="s">
        <v>211</v>
      </c>
      <c r="B192" s="174"/>
      <c r="C192" s="175"/>
      <c r="D192" s="119"/>
    </row>
    <row r="193" spans="1:4" ht="32.25" customHeight="1">
      <c r="A193" s="173" t="s">
        <v>212</v>
      </c>
      <c r="B193" s="174"/>
      <c r="C193" s="175"/>
      <c r="D193" s="119"/>
    </row>
    <row r="194" spans="1:4" ht="32.25" customHeight="1">
      <c r="A194" s="173" t="s">
        <v>213</v>
      </c>
      <c r="B194" s="174"/>
      <c r="C194" s="175"/>
      <c r="D194" s="119"/>
    </row>
    <row r="195" spans="1:4" s="152" customFormat="1" ht="32.25" customHeight="1">
      <c r="A195" s="170" t="s">
        <v>214</v>
      </c>
      <c r="B195" s="171">
        <f>SUM(B196:B200)</f>
        <v>0</v>
      </c>
      <c r="C195" s="171">
        <f>SUM(C196:C200)</f>
        <v>0</v>
      </c>
      <c r="D195" s="172"/>
    </row>
    <row r="196" spans="1:4" ht="32.25" customHeight="1">
      <c r="A196" s="173" t="s">
        <v>215</v>
      </c>
      <c r="B196" s="174"/>
      <c r="C196" s="175"/>
      <c r="D196" s="119"/>
    </row>
    <row r="197" spans="1:4" ht="32.25" customHeight="1">
      <c r="A197" s="173" t="s">
        <v>216</v>
      </c>
      <c r="B197" s="174"/>
      <c r="C197" s="175"/>
      <c r="D197" s="119"/>
    </row>
    <row r="198" spans="1:4" ht="32.25" customHeight="1">
      <c r="A198" s="173" t="s">
        <v>217</v>
      </c>
      <c r="B198" s="174"/>
      <c r="C198" s="175"/>
      <c r="D198" s="119"/>
    </row>
    <row r="199" spans="1:4" ht="32.25" customHeight="1">
      <c r="A199" s="173" t="s">
        <v>218</v>
      </c>
      <c r="B199" s="174"/>
      <c r="C199" s="175"/>
      <c r="D199" s="119"/>
    </row>
    <row r="200" spans="1:4" ht="32.25" customHeight="1">
      <c r="A200" s="173" t="s">
        <v>219</v>
      </c>
      <c r="B200" s="174"/>
      <c r="C200" s="175"/>
      <c r="D200" s="119"/>
    </row>
    <row r="201" spans="1:4" s="152" customFormat="1" ht="32.25" customHeight="1">
      <c r="A201" s="170" t="s">
        <v>220</v>
      </c>
      <c r="B201" s="171">
        <f>SUM(B202:B203)</f>
        <v>0</v>
      </c>
      <c r="C201" s="171">
        <f>SUM(C202:C203)</f>
        <v>0</v>
      </c>
      <c r="D201" s="172"/>
    </row>
    <row r="202" spans="1:4" ht="32.25" customHeight="1">
      <c r="A202" s="173" t="s">
        <v>221</v>
      </c>
      <c r="B202" s="174"/>
      <c r="C202" s="175"/>
      <c r="D202" s="119"/>
    </row>
    <row r="203" spans="1:4" ht="32.25" customHeight="1">
      <c r="A203" s="173" t="s">
        <v>222</v>
      </c>
      <c r="B203" s="174"/>
      <c r="C203" s="175"/>
      <c r="D203" s="119"/>
    </row>
    <row r="204" spans="1:4" s="152" customFormat="1" ht="32.25" customHeight="1">
      <c r="A204" s="170" t="s">
        <v>223</v>
      </c>
      <c r="B204" s="171">
        <f>SUM(B205)</f>
        <v>0</v>
      </c>
      <c r="C204" s="171">
        <f>SUM(C205)</f>
        <v>0</v>
      </c>
      <c r="D204" s="172"/>
    </row>
    <row r="205" spans="1:4" ht="32.25" customHeight="1">
      <c r="A205" s="173" t="s">
        <v>224</v>
      </c>
      <c r="B205" s="174"/>
      <c r="C205" s="175"/>
      <c r="D205" s="119"/>
    </row>
    <row r="206" spans="1:4" s="152" customFormat="1" ht="32.25" customHeight="1">
      <c r="A206" s="170" t="s">
        <v>225</v>
      </c>
      <c r="B206" s="171">
        <f>SUM(B207)</f>
        <v>0</v>
      </c>
      <c r="C206" s="171">
        <f>SUM(C207)</f>
        <v>0</v>
      </c>
      <c r="D206" s="172"/>
    </row>
    <row r="207" spans="1:4" ht="32.25" customHeight="1">
      <c r="A207" s="173" t="s">
        <v>226</v>
      </c>
      <c r="B207" s="174"/>
      <c r="C207" s="175"/>
      <c r="D207" s="119"/>
    </row>
    <row r="208" spans="1:4" s="152" customFormat="1" ht="32.25" customHeight="1">
      <c r="A208" s="170" t="s">
        <v>227</v>
      </c>
      <c r="B208" s="171">
        <f>SUM(B209:B210)</f>
        <v>0</v>
      </c>
      <c r="C208" s="171">
        <f>SUM(C209:C210)</f>
        <v>0</v>
      </c>
      <c r="D208" s="172"/>
    </row>
    <row r="209" spans="1:4" s="151" customFormat="1" ht="32.25" customHeight="1">
      <c r="A209" s="173" t="s">
        <v>228</v>
      </c>
      <c r="B209" s="174"/>
      <c r="C209" s="175"/>
      <c r="D209" s="119"/>
    </row>
    <row r="210" spans="1:4" ht="32.25" customHeight="1">
      <c r="A210" s="173" t="s">
        <v>229</v>
      </c>
      <c r="B210" s="174"/>
      <c r="C210" s="175"/>
      <c r="D210" s="119"/>
    </row>
    <row r="211" spans="1:4" s="154" customFormat="1" ht="32.25" customHeight="1">
      <c r="A211" s="167" t="s">
        <v>230</v>
      </c>
      <c r="B211" s="168">
        <f>B212+B221+B224+B229+B233</f>
        <v>19.32</v>
      </c>
      <c r="C211" s="168">
        <f>C212+C221+C224+C229+C233</f>
        <v>36.22</v>
      </c>
      <c r="D211" s="169">
        <f aca="true" t="shared" si="9" ref="D211:D216">C211/B211</f>
        <v>1.8747412008281572</v>
      </c>
    </row>
    <row r="212" spans="1:4" s="152" customFormat="1" ht="32.25" customHeight="1">
      <c r="A212" s="170" t="s">
        <v>231</v>
      </c>
      <c r="B212" s="171">
        <f>SUM(B213:B220)</f>
        <v>16.52</v>
      </c>
      <c r="C212" s="171">
        <f>SUM(C213:C220)</f>
        <v>16.52</v>
      </c>
      <c r="D212" s="172">
        <f t="shared" si="9"/>
        <v>1</v>
      </c>
    </row>
    <row r="213" spans="1:4" ht="32.25" customHeight="1">
      <c r="A213" s="173" t="s">
        <v>80</v>
      </c>
      <c r="B213" s="174"/>
      <c r="C213" s="175"/>
      <c r="D213" s="119"/>
    </row>
    <row r="214" spans="1:4" ht="32.25" customHeight="1">
      <c r="A214" s="173" t="s">
        <v>85</v>
      </c>
      <c r="B214" s="174"/>
      <c r="C214" s="175"/>
      <c r="D214" s="119"/>
    </row>
    <row r="215" spans="1:4" ht="32.25" customHeight="1">
      <c r="A215" s="173" t="s">
        <v>232</v>
      </c>
      <c r="B215" s="174"/>
      <c r="C215" s="175"/>
      <c r="D215" s="119"/>
    </row>
    <row r="216" spans="1:4" ht="32.25" customHeight="1">
      <c r="A216" s="173" t="s">
        <v>233</v>
      </c>
      <c r="B216" s="174">
        <v>16.52</v>
      </c>
      <c r="C216" s="175">
        <v>16.52</v>
      </c>
      <c r="D216" s="119">
        <f t="shared" si="9"/>
        <v>1</v>
      </c>
    </row>
    <row r="217" spans="1:4" s="151" customFormat="1" ht="32.25" customHeight="1">
      <c r="A217" s="173" t="s">
        <v>234</v>
      </c>
      <c r="B217" s="174"/>
      <c r="C217" s="175"/>
      <c r="D217" s="119"/>
    </row>
    <row r="218" spans="1:4" ht="32.25" customHeight="1">
      <c r="A218" s="173" t="s">
        <v>235</v>
      </c>
      <c r="B218" s="174"/>
      <c r="C218" s="175"/>
      <c r="D218" s="119"/>
    </row>
    <row r="219" spans="1:4" ht="32.25" customHeight="1">
      <c r="A219" s="173" t="s">
        <v>236</v>
      </c>
      <c r="B219" s="174"/>
      <c r="C219" s="175"/>
      <c r="D219" s="119"/>
    </row>
    <row r="220" spans="1:4" ht="32.25" customHeight="1">
      <c r="A220" s="173" t="s">
        <v>237</v>
      </c>
      <c r="B220" s="174"/>
      <c r="C220" s="175"/>
      <c r="D220" s="119"/>
    </row>
    <row r="221" spans="1:4" s="152" customFormat="1" ht="32.25" customHeight="1">
      <c r="A221" s="170" t="s">
        <v>238</v>
      </c>
      <c r="B221" s="171">
        <f>SUM(B222:B223)</f>
        <v>0</v>
      </c>
      <c r="C221" s="171">
        <f>SUM(C222:C223)</f>
        <v>0</v>
      </c>
      <c r="D221" s="172"/>
    </row>
    <row r="222" spans="1:4" ht="32.25" customHeight="1">
      <c r="A222" s="173" t="s">
        <v>239</v>
      </c>
      <c r="B222" s="174"/>
      <c r="C222" s="175"/>
      <c r="D222" s="119"/>
    </row>
    <row r="223" spans="1:4" ht="32.25" customHeight="1">
      <c r="A223" s="173" t="s">
        <v>240</v>
      </c>
      <c r="B223" s="174"/>
      <c r="C223" s="175"/>
      <c r="D223" s="119"/>
    </row>
    <row r="224" spans="1:4" s="152" customFormat="1" ht="32.25" customHeight="1">
      <c r="A224" s="170" t="s">
        <v>241</v>
      </c>
      <c r="B224" s="171">
        <f>SUM(B225:B228)</f>
        <v>2.1</v>
      </c>
      <c r="C224" s="171">
        <f>SUM(C225:C228)</f>
        <v>19</v>
      </c>
      <c r="D224" s="172">
        <f aca="true" t="shared" si="10" ref="D224:D229">C224/B224</f>
        <v>9.047619047619047</v>
      </c>
    </row>
    <row r="225" spans="1:4" s="151" customFormat="1" ht="32.25" customHeight="1">
      <c r="A225" s="173" t="s">
        <v>80</v>
      </c>
      <c r="B225" s="174"/>
      <c r="C225" s="175"/>
      <c r="D225" s="119"/>
    </row>
    <row r="226" spans="1:4" ht="32.25" customHeight="1">
      <c r="A226" s="173" t="s">
        <v>242</v>
      </c>
      <c r="B226" s="174"/>
      <c r="C226" s="175"/>
      <c r="D226" s="119"/>
    </row>
    <row r="227" spans="1:4" ht="32.25" customHeight="1">
      <c r="A227" s="173" t="s">
        <v>243</v>
      </c>
      <c r="B227" s="174"/>
      <c r="C227" s="175"/>
      <c r="D227" s="119"/>
    </row>
    <row r="228" spans="1:4" ht="32.25" customHeight="1">
      <c r="A228" s="173" t="s">
        <v>244</v>
      </c>
      <c r="B228" s="174">
        <v>2.1</v>
      </c>
      <c r="C228" s="175">
        <v>19</v>
      </c>
      <c r="D228" s="119">
        <f t="shared" si="10"/>
        <v>9.047619047619047</v>
      </c>
    </row>
    <row r="229" spans="1:4" s="152" customFormat="1" ht="32.25" customHeight="1">
      <c r="A229" s="170" t="s">
        <v>245</v>
      </c>
      <c r="B229" s="171">
        <f>SUM(B230:B232)</f>
        <v>0.7</v>
      </c>
      <c r="C229" s="171">
        <f>SUM(C230:C232)</f>
        <v>0.7</v>
      </c>
      <c r="D229" s="172">
        <f t="shared" si="10"/>
        <v>1</v>
      </c>
    </row>
    <row r="230" spans="1:4" ht="32.25" customHeight="1">
      <c r="A230" s="173" t="s">
        <v>80</v>
      </c>
      <c r="B230" s="174"/>
      <c r="C230" s="175"/>
      <c r="D230" s="119"/>
    </row>
    <row r="231" spans="1:4" ht="32.25" customHeight="1">
      <c r="A231" s="173" t="s">
        <v>246</v>
      </c>
      <c r="B231" s="174"/>
      <c r="C231" s="175"/>
      <c r="D231" s="119"/>
    </row>
    <row r="232" spans="1:4" ht="32.25" customHeight="1">
      <c r="A232" s="173" t="s">
        <v>247</v>
      </c>
      <c r="B232" s="174">
        <v>0.7</v>
      </c>
      <c r="C232" s="175">
        <v>0.7</v>
      </c>
      <c r="D232" s="119">
        <f>C232/B232</f>
        <v>1</v>
      </c>
    </row>
    <row r="233" spans="1:4" s="152" customFormat="1" ht="32.25" customHeight="1">
      <c r="A233" s="170" t="s">
        <v>248</v>
      </c>
      <c r="B233" s="171">
        <f>SUM(B234)</f>
        <v>0</v>
      </c>
      <c r="C233" s="171">
        <f>SUM(C234)</f>
        <v>0</v>
      </c>
      <c r="D233" s="172"/>
    </row>
    <row r="234" spans="1:4" ht="32.25" customHeight="1">
      <c r="A234" s="173" t="s">
        <v>249</v>
      </c>
      <c r="B234" s="174"/>
      <c r="C234" s="175"/>
      <c r="D234" s="119"/>
    </row>
    <row r="235" spans="1:4" s="153" customFormat="1" ht="32.25" customHeight="1">
      <c r="A235" s="167" t="s">
        <v>50</v>
      </c>
      <c r="B235" s="168">
        <f>B236+B245+B251+B257+B262+B269+B275+B279+B286+B288+B291+B294+B297+B300+B302</f>
        <v>4439.920000000001</v>
      </c>
      <c r="C235" s="168">
        <f>C236+C245+C251+C257+C262+C269+C275+C279+C286+C288+C291+C294+C297+C300+C302</f>
        <v>4915.620000000001</v>
      </c>
      <c r="D235" s="169">
        <f>C235/B235</f>
        <v>1.1071415701183804</v>
      </c>
    </row>
    <row r="236" spans="1:4" s="152" customFormat="1" ht="32.25" customHeight="1">
      <c r="A236" s="170" t="s">
        <v>250</v>
      </c>
      <c r="B236" s="171">
        <f>SUM(B237:B244)</f>
        <v>63.06</v>
      </c>
      <c r="C236" s="171">
        <f>SUM(C237:C244)</f>
        <v>132.22</v>
      </c>
      <c r="D236" s="172">
        <f>C236/B236</f>
        <v>2.096733269901681</v>
      </c>
    </row>
    <row r="237" spans="1:4" s="151" customFormat="1" ht="32.25" customHeight="1">
      <c r="A237" s="173" t="s">
        <v>80</v>
      </c>
      <c r="B237" s="174"/>
      <c r="C237" s="175"/>
      <c r="D237" s="119"/>
    </row>
    <row r="238" spans="1:4" ht="32.25" customHeight="1">
      <c r="A238" s="173" t="s">
        <v>85</v>
      </c>
      <c r="B238" s="174"/>
      <c r="C238" s="175"/>
      <c r="D238" s="119"/>
    </row>
    <row r="239" spans="1:4" ht="32.25" customHeight="1">
      <c r="A239" s="173" t="s">
        <v>251</v>
      </c>
      <c r="B239" s="174"/>
      <c r="C239" s="175"/>
      <c r="D239" s="119"/>
    </row>
    <row r="240" spans="1:4" ht="32.25" customHeight="1">
      <c r="A240" s="173" t="s">
        <v>252</v>
      </c>
      <c r="B240" s="174"/>
      <c r="C240" s="175"/>
      <c r="D240" s="119"/>
    </row>
    <row r="241" spans="1:4" ht="32.25" customHeight="1">
      <c r="A241" s="173" t="s">
        <v>253</v>
      </c>
      <c r="B241" s="174"/>
      <c r="C241" s="175"/>
      <c r="D241" s="119"/>
    </row>
    <row r="242" spans="1:4" ht="32.25" customHeight="1">
      <c r="A242" s="173" t="s">
        <v>254</v>
      </c>
      <c r="B242" s="174">
        <v>63.06</v>
      </c>
      <c r="C242" s="175">
        <v>132.22</v>
      </c>
      <c r="D242" s="119">
        <f>C242/B242</f>
        <v>2.096733269901681</v>
      </c>
    </row>
    <row r="243" spans="1:4" ht="32.25" customHeight="1">
      <c r="A243" s="173" t="s">
        <v>255</v>
      </c>
      <c r="B243" s="174"/>
      <c r="C243" s="175"/>
      <c r="D243" s="119"/>
    </row>
    <row r="244" spans="1:4" s="151" customFormat="1" ht="32.25" customHeight="1">
      <c r="A244" s="173" t="s">
        <v>256</v>
      </c>
      <c r="B244" s="174"/>
      <c r="C244" s="175"/>
      <c r="D244" s="119"/>
    </row>
    <row r="245" spans="1:4" s="152" customFormat="1" ht="32.25" customHeight="1">
      <c r="A245" s="170" t="s">
        <v>257</v>
      </c>
      <c r="B245" s="171">
        <f>SUM(B246:B250)</f>
        <v>2016.6</v>
      </c>
      <c r="C245" s="171">
        <f>SUM(C246:C250)</f>
        <v>1775.13</v>
      </c>
      <c r="D245" s="172">
        <f>C245/B245</f>
        <v>0.8802588515322821</v>
      </c>
    </row>
    <row r="246" spans="1:4" ht="32.25" customHeight="1">
      <c r="A246" s="173" t="s">
        <v>80</v>
      </c>
      <c r="B246" s="174"/>
      <c r="C246" s="175"/>
      <c r="D246" s="119"/>
    </row>
    <row r="247" spans="1:4" ht="32.25" customHeight="1">
      <c r="A247" s="173" t="s">
        <v>85</v>
      </c>
      <c r="B247" s="174"/>
      <c r="C247" s="175"/>
      <c r="D247" s="119"/>
    </row>
    <row r="248" spans="1:4" ht="32.25" customHeight="1">
      <c r="A248" s="173" t="s">
        <v>258</v>
      </c>
      <c r="B248" s="174"/>
      <c r="C248" s="175"/>
      <c r="D248" s="119"/>
    </row>
    <row r="249" spans="1:4" ht="32.25" customHeight="1">
      <c r="A249" s="173" t="s">
        <v>259</v>
      </c>
      <c r="B249" s="174">
        <v>2016.6</v>
      </c>
      <c r="C249" s="175">
        <v>1772.93</v>
      </c>
      <c r="D249" s="119">
        <f>C249/B249</f>
        <v>0.8791679063770704</v>
      </c>
    </row>
    <row r="250" spans="1:4" ht="32.25" customHeight="1">
      <c r="A250" s="173" t="s">
        <v>260</v>
      </c>
      <c r="B250" s="174">
        <v>0</v>
      </c>
      <c r="C250" s="175">
        <v>2.2</v>
      </c>
      <c r="D250" s="119"/>
    </row>
    <row r="251" spans="1:4" s="152" customFormat="1" ht="32.25" customHeight="1">
      <c r="A251" s="170" t="s">
        <v>261</v>
      </c>
      <c r="B251" s="171">
        <f>SUM(B252:B256)</f>
        <v>1046.15</v>
      </c>
      <c r="C251" s="171">
        <f>SUM(C252:C256)</f>
        <v>1095.4299999999998</v>
      </c>
      <c r="D251" s="172">
        <f>C251/B251</f>
        <v>1.0471060555369687</v>
      </c>
    </row>
    <row r="252" spans="1:4" ht="32.25" customHeight="1">
      <c r="A252" s="173" t="s">
        <v>262</v>
      </c>
      <c r="B252" s="174">
        <v>42.75</v>
      </c>
      <c r="C252" s="175">
        <v>36</v>
      </c>
      <c r="D252" s="119">
        <f>C252/B252</f>
        <v>0.8421052631578947</v>
      </c>
    </row>
    <row r="253" spans="1:4" ht="32.25" customHeight="1">
      <c r="A253" s="173" t="s">
        <v>263</v>
      </c>
      <c r="B253" s="174"/>
      <c r="C253" s="175">
        <v>17.67</v>
      </c>
      <c r="D253" s="119"/>
    </row>
    <row r="254" spans="1:4" ht="32.25" customHeight="1">
      <c r="A254" s="173" t="s">
        <v>264</v>
      </c>
      <c r="B254" s="174">
        <v>709.3</v>
      </c>
      <c r="C254" s="175">
        <v>733.29</v>
      </c>
      <c r="D254" s="119">
        <f>C254/B254</f>
        <v>1.0338220781051741</v>
      </c>
    </row>
    <row r="255" spans="1:4" ht="32.25" customHeight="1">
      <c r="A255" s="173" t="s">
        <v>265</v>
      </c>
      <c r="B255" s="174">
        <v>294.1</v>
      </c>
      <c r="C255" s="175">
        <v>306.22</v>
      </c>
      <c r="D255" s="119">
        <f>C255/B255</f>
        <v>1.0412104726283578</v>
      </c>
    </row>
    <row r="256" spans="1:4" ht="32.25" customHeight="1">
      <c r="A256" s="173" t="s">
        <v>266</v>
      </c>
      <c r="B256" s="174"/>
      <c r="C256" s="175">
        <v>2.25</v>
      </c>
      <c r="D256" s="119"/>
    </row>
    <row r="257" spans="1:4" s="152" customFormat="1" ht="32.25" customHeight="1">
      <c r="A257" s="170" t="s">
        <v>267</v>
      </c>
      <c r="B257" s="171">
        <f>SUM(B258:B261)</f>
        <v>0</v>
      </c>
      <c r="C257" s="171">
        <f>SUM(C258:C261)</f>
        <v>0</v>
      </c>
      <c r="D257" s="172"/>
    </row>
    <row r="258" spans="1:4" ht="32.25" customHeight="1">
      <c r="A258" s="173" t="s">
        <v>268</v>
      </c>
      <c r="B258" s="174"/>
      <c r="C258" s="175"/>
      <c r="D258" s="119"/>
    </row>
    <row r="259" spans="1:4" ht="32.25" customHeight="1">
      <c r="A259" s="173" t="s">
        <v>269</v>
      </c>
      <c r="B259" s="174"/>
      <c r="C259" s="175"/>
      <c r="D259" s="119"/>
    </row>
    <row r="260" spans="1:4" s="151" customFormat="1" ht="32.25" customHeight="1">
      <c r="A260" s="173" t="s">
        <v>270</v>
      </c>
      <c r="B260" s="174"/>
      <c r="C260" s="175"/>
      <c r="D260" s="119"/>
    </row>
    <row r="261" spans="1:4" ht="32.25" customHeight="1">
      <c r="A261" s="173" t="s">
        <v>271</v>
      </c>
      <c r="B261" s="174"/>
      <c r="C261" s="175"/>
      <c r="D261" s="119"/>
    </row>
    <row r="262" spans="1:4" s="152" customFormat="1" ht="32.25" customHeight="1">
      <c r="A262" s="170" t="s">
        <v>272</v>
      </c>
      <c r="B262" s="171">
        <f>SUM(B263:B268)</f>
        <v>277.24</v>
      </c>
      <c r="C262" s="171">
        <f>SUM(C263:C268)</f>
        <v>389.94</v>
      </c>
      <c r="D262" s="172">
        <f aca="true" t="shared" si="11" ref="D262:D264">C262/B262</f>
        <v>1.4065069975472515</v>
      </c>
    </row>
    <row r="263" spans="1:4" ht="32.25" customHeight="1">
      <c r="A263" s="173" t="s">
        <v>273</v>
      </c>
      <c r="B263" s="174">
        <v>0.73</v>
      </c>
      <c r="C263" s="175">
        <v>9</v>
      </c>
      <c r="D263" s="119">
        <f t="shared" si="11"/>
        <v>12.32876712328767</v>
      </c>
    </row>
    <row r="264" spans="1:4" ht="32.25" customHeight="1">
      <c r="A264" s="173" t="s">
        <v>274</v>
      </c>
      <c r="B264" s="174">
        <v>30.29</v>
      </c>
      <c r="C264" s="175">
        <v>47.6</v>
      </c>
      <c r="D264" s="119">
        <f t="shared" si="11"/>
        <v>1.5714757345658634</v>
      </c>
    </row>
    <row r="265" spans="1:4" ht="32.25" customHeight="1">
      <c r="A265" s="173" t="s">
        <v>275</v>
      </c>
      <c r="B265" s="174"/>
      <c r="C265" s="175"/>
      <c r="D265" s="119"/>
    </row>
    <row r="266" spans="1:4" ht="32.25" customHeight="1">
      <c r="A266" s="173" t="s">
        <v>276</v>
      </c>
      <c r="B266" s="174">
        <v>45.81</v>
      </c>
      <c r="C266" s="175">
        <v>82</v>
      </c>
      <c r="D266" s="119">
        <f aca="true" t="shared" si="12" ref="D266:D269">C266/B266</f>
        <v>1.7900021829294912</v>
      </c>
    </row>
    <row r="267" spans="1:4" ht="32.25" customHeight="1">
      <c r="A267" s="173" t="s">
        <v>277</v>
      </c>
      <c r="B267" s="174">
        <v>25.09</v>
      </c>
      <c r="C267" s="175">
        <v>33</v>
      </c>
      <c r="D267" s="119">
        <f t="shared" si="12"/>
        <v>1.315265045834994</v>
      </c>
    </row>
    <row r="268" spans="1:4" ht="32.25" customHeight="1">
      <c r="A268" s="173" t="s">
        <v>278</v>
      </c>
      <c r="B268" s="174">
        <v>175.32</v>
      </c>
      <c r="C268" s="175">
        <v>218.34</v>
      </c>
      <c r="D268" s="119">
        <f t="shared" si="12"/>
        <v>1.2453798767967146</v>
      </c>
    </row>
    <row r="269" spans="1:4" s="152" customFormat="1" ht="32.25" customHeight="1">
      <c r="A269" s="170" t="s">
        <v>279</v>
      </c>
      <c r="B269" s="171">
        <f>SUM(B270:B274)</f>
        <v>31.9</v>
      </c>
      <c r="C269" s="171">
        <f>SUM(C270:C274)</f>
        <v>107.65</v>
      </c>
      <c r="D269" s="172">
        <f t="shared" si="12"/>
        <v>3.3746081504702197</v>
      </c>
    </row>
    <row r="270" spans="1:4" ht="32.25" customHeight="1">
      <c r="A270" s="173" t="s">
        <v>280</v>
      </c>
      <c r="B270" s="174"/>
      <c r="C270" s="175"/>
      <c r="D270" s="119"/>
    </row>
    <row r="271" spans="1:4" ht="32.25" customHeight="1">
      <c r="A271" s="173" t="s">
        <v>281</v>
      </c>
      <c r="B271" s="174">
        <v>27.98</v>
      </c>
      <c r="C271" s="175">
        <v>77.58</v>
      </c>
      <c r="D271" s="119">
        <f>C271/B271</f>
        <v>2.7726947819871337</v>
      </c>
    </row>
    <row r="272" spans="1:4" ht="32.25" customHeight="1">
      <c r="A272" s="173" t="s">
        <v>282</v>
      </c>
      <c r="B272" s="174"/>
      <c r="C272" s="175"/>
      <c r="D272" s="119"/>
    </row>
    <row r="273" spans="1:4" ht="32.25" customHeight="1">
      <c r="A273" s="173" t="s">
        <v>283</v>
      </c>
      <c r="B273" s="174"/>
      <c r="C273" s="175"/>
      <c r="D273" s="119"/>
    </row>
    <row r="274" spans="1:4" ht="32.25" customHeight="1">
      <c r="A274" s="173" t="s">
        <v>284</v>
      </c>
      <c r="B274" s="174">
        <v>3.92</v>
      </c>
      <c r="C274" s="175">
        <v>30.07</v>
      </c>
      <c r="D274" s="119">
        <f>C274/B274</f>
        <v>7.670918367346939</v>
      </c>
    </row>
    <row r="275" spans="1:4" s="152" customFormat="1" ht="32.25" customHeight="1">
      <c r="A275" s="170" t="s">
        <v>285</v>
      </c>
      <c r="B275" s="171">
        <f>SUM(B276:B278)</f>
        <v>375.86</v>
      </c>
      <c r="C275" s="171">
        <f>SUM(C276:C278)</f>
        <v>521.4</v>
      </c>
      <c r="D275" s="172">
        <f>C275/B275</f>
        <v>1.3872186452402488</v>
      </c>
    </row>
    <row r="276" spans="1:4" ht="32.25" customHeight="1">
      <c r="A276" s="173" t="s">
        <v>286</v>
      </c>
      <c r="B276" s="174">
        <v>375.86</v>
      </c>
      <c r="C276" s="175">
        <v>521.4</v>
      </c>
      <c r="D276" s="119">
        <f>C276/B276</f>
        <v>1.3872186452402488</v>
      </c>
    </row>
    <row r="277" spans="1:4" s="151" customFormat="1" ht="32.25" customHeight="1">
      <c r="A277" s="173" t="s">
        <v>287</v>
      </c>
      <c r="B277" s="174"/>
      <c r="C277" s="175"/>
      <c r="D277" s="119"/>
    </row>
    <row r="278" spans="1:4" ht="32.25" customHeight="1">
      <c r="A278" s="173" t="s">
        <v>288</v>
      </c>
      <c r="B278" s="174"/>
      <c r="C278" s="175"/>
      <c r="D278" s="119"/>
    </row>
    <row r="279" spans="1:4" s="152" customFormat="1" ht="32.25" customHeight="1">
      <c r="A279" s="170" t="s">
        <v>289</v>
      </c>
      <c r="B279" s="171">
        <f>SUM(B280:B285)</f>
        <v>145.26</v>
      </c>
      <c r="C279" s="171">
        <f>SUM(C280:C285)</f>
        <v>162</v>
      </c>
      <c r="D279" s="172">
        <f>C279/B279</f>
        <v>1.1152416356877324</v>
      </c>
    </row>
    <row r="280" spans="1:4" ht="32.25" customHeight="1">
      <c r="A280" s="173" t="s">
        <v>80</v>
      </c>
      <c r="B280" s="174"/>
      <c r="C280" s="175"/>
      <c r="D280" s="119"/>
    </row>
    <row r="281" spans="1:4" ht="32.25" customHeight="1">
      <c r="A281" s="173" t="s">
        <v>85</v>
      </c>
      <c r="B281" s="174"/>
      <c r="C281" s="175"/>
      <c r="D281" s="119"/>
    </row>
    <row r="282" spans="1:4" ht="32.25" customHeight="1">
      <c r="A282" s="173" t="s">
        <v>290</v>
      </c>
      <c r="B282" s="174"/>
      <c r="C282" s="175"/>
      <c r="D282" s="119"/>
    </row>
    <row r="283" spans="1:4" s="151" customFormat="1" ht="32.25" customHeight="1">
      <c r="A283" s="173" t="s">
        <v>291</v>
      </c>
      <c r="B283" s="174">
        <v>145.26</v>
      </c>
      <c r="C283" s="175">
        <v>162</v>
      </c>
      <c r="D283" s="119">
        <f aca="true" t="shared" si="13" ref="D283:D292">C283/B283</f>
        <v>1.1152416356877324</v>
      </c>
    </row>
    <row r="284" spans="1:4" ht="32.25" customHeight="1">
      <c r="A284" s="173" t="s">
        <v>292</v>
      </c>
      <c r="B284" s="174"/>
      <c r="C284" s="175"/>
      <c r="D284" s="119"/>
    </row>
    <row r="285" spans="1:4" ht="32.25" customHeight="1">
      <c r="A285" s="173" t="s">
        <v>293</v>
      </c>
      <c r="B285" s="174"/>
      <c r="C285" s="175"/>
      <c r="D285" s="119"/>
    </row>
    <row r="286" spans="1:4" s="152" customFormat="1" ht="32.25" customHeight="1">
      <c r="A286" s="170" t="s">
        <v>294</v>
      </c>
      <c r="B286" s="171">
        <f>SUM(B287)</f>
        <v>0</v>
      </c>
      <c r="C286" s="171">
        <f>SUM(C287)</f>
        <v>0</v>
      </c>
      <c r="D286" s="172"/>
    </row>
    <row r="287" spans="1:4" ht="32.25" customHeight="1">
      <c r="A287" s="173" t="s">
        <v>295</v>
      </c>
      <c r="B287" s="174"/>
      <c r="C287" s="175"/>
      <c r="D287" s="119"/>
    </row>
    <row r="288" spans="1:4" s="152" customFormat="1" ht="32.25" customHeight="1">
      <c r="A288" s="170" t="s">
        <v>296</v>
      </c>
      <c r="B288" s="171">
        <f>SUM(B289:B290)</f>
        <v>258.73</v>
      </c>
      <c r="C288" s="171">
        <f>SUM(C289:C290)</f>
        <v>360</v>
      </c>
      <c r="D288" s="172">
        <f t="shared" si="13"/>
        <v>1.3914118965717155</v>
      </c>
    </row>
    <row r="289" spans="1:4" ht="32.25" customHeight="1">
      <c r="A289" s="173" t="s">
        <v>297</v>
      </c>
      <c r="B289" s="174">
        <v>27.4</v>
      </c>
      <c r="C289" s="175">
        <v>60</v>
      </c>
      <c r="D289" s="119">
        <f t="shared" si="13"/>
        <v>2.18978102189781</v>
      </c>
    </row>
    <row r="290" spans="1:4" ht="32.25" customHeight="1">
      <c r="A290" s="173" t="s">
        <v>298</v>
      </c>
      <c r="B290" s="174">
        <v>231.33</v>
      </c>
      <c r="C290" s="175">
        <v>300</v>
      </c>
      <c r="D290" s="119">
        <f t="shared" si="13"/>
        <v>1.2968486577616392</v>
      </c>
    </row>
    <row r="291" spans="1:4" s="152" customFormat="1" ht="32.25" customHeight="1">
      <c r="A291" s="170" t="s">
        <v>299</v>
      </c>
      <c r="B291" s="171">
        <f>SUM(B292:B293)</f>
        <v>11.78</v>
      </c>
      <c r="C291" s="171">
        <f>SUM(C292:C293)</f>
        <v>35</v>
      </c>
      <c r="D291" s="172">
        <f t="shared" si="13"/>
        <v>2.971137521222411</v>
      </c>
    </row>
    <row r="292" spans="1:4" s="151" customFormat="1" ht="32.25" customHeight="1">
      <c r="A292" s="173" t="s">
        <v>300</v>
      </c>
      <c r="B292" s="174">
        <v>11.78</v>
      </c>
      <c r="C292" s="175">
        <v>35</v>
      </c>
      <c r="D292" s="119">
        <f t="shared" si="13"/>
        <v>2.971137521222411</v>
      </c>
    </row>
    <row r="293" spans="1:4" ht="32.25" customHeight="1">
      <c r="A293" s="173" t="s">
        <v>301</v>
      </c>
      <c r="B293" s="174"/>
      <c r="C293" s="175"/>
      <c r="D293" s="119"/>
    </row>
    <row r="294" spans="1:4" s="152" customFormat="1" ht="32.25" customHeight="1">
      <c r="A294" s="170" t="s">
        <v>302</v>
      </c>
      <c r="B294" s="171">
        <f>SUM(B295:B296)</f>
        <v>4.8</v>
      </c>
      <c r="C294" s="171">
        <f>SUM(C295:C296)</f>
        <v>10</v>
      </c>
      <c r="D294" s="172">
        <f aca="true" t="shared" si="14" ref="D294:D299">C294/B294</f>
        <v>2.0833333333333335</v>
      </c>
    </row>
    <row r="295" spans="1:4" ht="32.25" customHeight="1">
      <c r="A295" s="173" t="s">
        <v>303</v>
      </c>
      <c r="B295" s="174">
        <v>2.88</v>
      </c>
      <c r="C295" s="175">
        <v>5</v>
      </c>
      <c r="D295" s="119">
        <f t="shared" si="14"/>
        <v>1.7361111111111112</v>
      </c>
    </row>
    <row r="296" spans="1:4" ht="32.25" customHeight="1">
      <c r="A296" s="173" t="s">
        <v>304</v>
      </c>
      <c r="B296" s="174">
        <v>1.92</v>
      </c>
      <c r="C296" s="175">
        <v>5</v>
      </c>
      <c r="D296" s="119">
        <f t="shared" si="14"/>
        <v>2.604166666666667</v>
      </c>
    </row>
    <row r="297" spans="1:4" s="152" customFormat="1" ht="32.25" customHeight="1">
      <c r="A297" s="170" t="s">
        <v>305</v>
      </c>
      <c r="B297" s="171">
        <f>SUM(B298:B299)</f>
        <v>80.14</v>
      </c>
      <c r="C297" s="171">
        <f>SUM(C298:C299)</f>
        <v>132.6</v>
      </c>
      <c r="D297" s="172">
        <f t="shared" si="14"/>
        <v>1.6546044422261041</v>
      </c>
    </row>
    <row r="298" spans="1:4" ht="32.25" customHeight="1">
      <c r="A298" s="173" t="s">
        <v>306</v>
      </c>
      <c r="B298" s="174">
        <v>65.73</v>
      </c>
      <c r="C298" s="175">
        <v>108</v>
      </c>
      <c r="D298" s="119">
        <f t="shared" si="14"/>
        <v>1.6430853491556365</v>
      </c>
    </row>
    <row r="299" spans="1:4" ht="32.25" customHeight="1">
      <c r="A299" s="173" t="s">
        <v>307</v>
      </c>
      <c r="B299" s="174">
        <v>14.41</v>
      </c>
      <c r="C299" s="175">
        <v>24.6</v>
      </c>
      <c r="D299" s="119">
        <f t="shared" si="14"/>
        <v>1.7071478140180432</v>
      </c>
    </row>
    <row r="300" spans="1:4" s="152" customFormat="1" ht="32.25" customHeight="1">
      <c r="A300" s="170" t="s">
        <v>308</v>
      </c>
      <c r="B300" s="171">
        <f>SUM(B301)</f>
        <v>0</v>
      </c>
      <c r="C300" s="171">
        <f>SUM(C301)</f>
        <v>0</v>
      </c>
      <c r="D300" s="172"/>
    </row>
    <row r="301" spans="1:4" ht="32.25" customHeight="1">
      <c r="A301" s="173" t="s">
        <v>309</v>
      </c>
      <c r="B301" s="174"/>
      <c r="C301" s="175"/>
      <c r="D301" s="119"/>
    </row>
    <row r="302" spans="1:4" s="152" customFormat="1" ht="32.25" customHeight="1">
      <c r="A302" s="170" t="s">
        <v>310</v>
      </c>
      <c r="B302" s="171">
        <f>SUM(B303)</f>
        <v>128.4</v>
      </c>
      <c r="C302" s="171">
        <f>SUM(C303)</f>
        <v>194.25</v>
      </c>
      <c r="D302" s="172">
        <f aca="true" t="shared" si="15" ref="D302:D309">C302/B302</f>
        <v>1.5128504672897196</v>
      </c>
    </row>
    <row r="303" spans="1:4" s="151" customFormat="1" ht="32.25" customHeight="1">
      <c r="A303" s="173" t="s">
        <v>311</v>
      </c>
      <c r="B303" s="174">
        <v>128.4</v>
      </c>
      <c r="C303" s="175">
        <v>194.25</v>
      </c>
      <c r="D303" s="119">
        <f t="shared" si="15"/>
        <v>1.5128504672897196</v>
      </c>
    </row>
    <row r="304" spans="1:4" s="153" customFormat="1" ht="32.25" customHeight="1">
      <c r="A304" s="167" t="s">
        <v>51</v>
      </c>
      <c r="B304" s="168">
        <f>B305+B310+B313+B316+B322+B324+B328+B330+B335+B337+B340+B343</f>
        <v>4670.32</v>
      </c>
      <c r="C304" s="168">
        <f>C305+C310+C313+C316+C322+C324+C328+C330+C335+C337+C340+C343</f>
        <v>4912.44</v>
      </c>
      <c r="D304" s="169">
        <f t="shared" si="15"/>
        <v>1.051842272049881</v>
      </c>
    </row>
    <row r="305" spans="1:4" s="152" customFormat="1" ht="32.25" customHeight="1">
      <c r="A305" s="170" t="s">
        <v>312</v>
      </c>
      <c r="B305" s="171">
        <f>SUM(B306:B309)</f>
        <v>106.23</v>
      </c>
      <c r="C305" s="171">
        <f>SUM(C306:C309)</f>
        <v>106.23</v>
      </c>
      <c r="D305" s="172">
        <f t="shared" si="15"/>
        <v>1</v>
      </c>
    </row>
    <row r="306" spans="1:4" ht="32.25" customHeight="1">
      <c r="A306" s="173" t="s">
        <v>80</v>
      </c>
      <c r="B306" s="174"/>
      <c r="C306" s="175"/>
      <c r="D306" s="119"/>
    </row>
    <row r="307" spans="1:4" ht="32.25" customHeight="1">
      <c r="A307" s="173" t="s">
        <v>85</v>
      </c>
      <c r="B307" s="174"/>
      <c r="C307" s="175"/>
      <c r="D307" s="119"/>
    </row>
    <row r="308" spans="1:4" ht="32.25" customHeight="1">
      <c r="A308" s="173" t="s">
        <v>313</v>
      </c>
      <c r="B308" s="174"/>
      <c r="C308" s="175"/>
      <c r="D308" s="119"/>
    </row>
    <row r="309" spans="1:4" s="151" customFormat="1" ht="32.25" customHeight="1">
      <c r="A309" s="173" t="s">
        <v>314</v>
      </c>
      <c r="B309" s="174">
        <v>106.23</v>
      </c>
      <c r="C309" s="175">
        <v>106.23</v>
      </c>
      <c r="D309" s="119">
        <f t="shared" si="15"/>
        <v>1</v>
      </c>
    </row>
    <row r="310" spans="1:4" s="152" customFormat="1" ht="32.25" customHeight="1">
      <c r="A310" s="170" t="s">
        <v>315</v>
      </c>
      <c r="B310" s="171">
        <f>SUM(B311:B312)</f>
        <v>0</v>
      </c>
      <c r="C310" s="171">
        <f>SUM(C311:C312)</f>
        <v>0</v>
      </c>
      <c r="D310" s="172"/>
    </row>
    <row r="311" spans="1:4" ht="32.25" customHeight="1">
      <c r="A311" s="173" t="s">
        <v>316</v>
      </c>
      <c r="B311" s="174"/>
      <c r="C311" s="175"/>
      <c r="D311" s="119"/>
    </row>
    <row r="312" spans="1:4" s="151" customFormat="1" ht="32.25" customHeight="1">
      <c r="A312" s="173" t="s">
        <v>317</v>
      </c>
      <c r="B312" s="174"/>
      <c r="C312" s="175"/>
      <c r="D312" s="119"/>
    </row>
    <row r="313" spans="1:4" s="152" customFormat="1" ht="32.25" customHeight="1">
      <c r="A313" s="170" t="s">
        <v>318</v>
      </c>
      <c r="B313" s="171">
        <f>SUM(B314:B315)</f>
        <v>1118.49</v>
      </c>
      <c r="C313" s="171">
        <f>SUM(C314:C315)</f>
        <v>1446.59</v>
      </c>
      <c r="D313" s="172">
        <f aca="true" t="shared" si="16" ref="D313:D316">C313/B313</f>
        <v>1.2933419163336284</v>
      </c>
    </row>
    <row r="314" spans="1:4" ht="32.25" customHeight="1">
      <c r="A314" s="173" t="s">
        <v>319</v>
      </c>
      <c r="B314" s="174">
        <v>1118.49</v>
      </c>
      <c r="C314" s="175">
        <v>1446.59</v>
      </c>
      <c r="D314" s="119">
        <f t="shared" si="16"/>
        <v>1.2933419163336284</v>
      </c>
    </row>
    <row r="315" spans="1:4" s="151" customFormat="1" ht="32.25" customHeight="1">
      <c r="A315" s="173" t="s">
        <v>320</v>
      </c>
      <c r="B315" s="174"/>
      <c r="C315" s="175"/>
      <c r="D315" s="119"/>
    </row>
    <row r="316" spans="1:4" s="152" customFormat="1" ht="32.25" customHeight="1">
      <c r="A316" s="170" t="s">
        <v>321</v>
      </c>
      <c r="B316" s="171">
        <f>SUM(B317:B321)</f>
        <v>635</v>
      </c>
      <c r="C316" s="171">
        <f>SUM(C317:C321)</f>
        <v>801.4</v>
      </c>
      <c r="D316" s="172">
        <f t="shared" si="16"/>
        <v>1.262047244094488</v>
      </c>
    </row>
    <row r="317" spans="1:4" ht="32.25" customHeight="1">
      <c r="A317" s="173" t="s">
        <v>322</v>
      </c>
      <c r="B317" s="174"/>
      <c r="C317" s="175"/>
      <c r="D317" s="119"/>
    </row>
    <row r="318" spans="1:4" ht="32.25" customHeight="1">
      <c r="A318" s="173" t="s">
        <v>323</v>
      </c>
      <c r="B318" s="174"/>
      <c r="C318" s="175"/>
      <c r="D318" s="119"/>
    </row>
    <row r="319" spans="1:4" ht="32.25" customHeight="1">
      <c r="A319" s="173" t="s">
        <v>324</v>
      </c>
      <c r="B319" s="174"/>
      <c r="C319" s="175"/>
      <c r="D319" s="119"/>
    </row>
    <row r="320" spans="1:4" ht="32.25" customHeight="1">
      <c r="A320" s="173" t="s">
        <v>325</v>
      </c>
      <c r="B320" s="174">
        <v>635</v>
      </c>
      <c r="C320" s="175">
        <v>801.4</v>
      </c>
      <c r="D320" s="119">
        <f>C320/B320</f>
        <v>1.262047244094488</v>
      </c>
    </row>
    <row r="321" spans="1:4" ht="32.25" customHeight="1">
      <c r="A321" s="173" t="s">
        <v>326</v>
      </c>
      <c r="B321" s="174"/>
      <c r="C321" s="175"/>
      <c r="D321" s="119"/>
    </row>
    <row r="322" spans="1:4" s="152" customFormat="1" ht="32.25" customHeight="1">
      <c r="A322" s="170" t="s">
        <v>327</v>
      </c>
      <c r="B322" s="171">
        <f>SUM(B323)</f>
        <v>0</v>
      </c>
      <c r="C322" s="171">
        <f>SUM(C323)</f>
        <v>0</v>
      </c>
      <c r="D322" s="172"/>
    </row>
    <row r="323" spans="1:4" ht="32.25" customHeight="1">
      <c r="A323" s="173" t="s">
        <v>328</v>
      </c>
      <c r="B323" s="174"/>
      <c r="C323" s="175"/>
      <c r="D323" s="119"/>
    </row>
    <row r="324" spans="1:4" s="152" customFormat="1" ht="32.25" customHeight="1">
      <c r="A324" s="170" t="s">
        <v>329</v>
      </c>
      <c r="B324" s="171">
        <f>SUM(B325:B327)</f>
        <v>801.27</v>
      </c>
      <c r="C324" s="171">
        <f>SUM(C325:C327)</f>
        <v>1015.75</v>
      </c>
      <c r="D324" s="172">
        <f>C324/B324</f>
        <v>1.26767506583299</v>
      </c>
    </row>
    <row r="325" spans="1:4" s="151" customFormat="1" ht="32.25" customHeight="1">
      <c r="A325" s="173" t="s">
        <v>330</v>
      </c>
      <c r="B325" s="174"/>
      <c r="C325" s="175"/>
      <c r="D325" s="119"/>
    </row>
    <row r="326" spans="1:4" s="151" customFormat="1" ht="32.25" customHeight="1">
      <c r="A326" s="173" t="s">
        <v>331</v>
      </c>
      <c r="B326" s="174">
        <v>801.27</v>
      </c>
      <c r="C326" s="175">
        <v>1015.75</v>
      </c>
      <c r="D326" s="119">
        <f>C326/B326</f>
        <v>1.26767506583299</v>
      </c>
    </row>
    <row r="327" spans="1:4" s="151" customFormat="1" ht="32.25" customHeight="1">
      <c r="A327" s="173" t="s">
        <v>332</v>
      </c>
      <c r="B327" s="174"/>
      <c r="C327" s="175"/>
      <c r="D327" s="119"/>
    </row>
    <row r="328" spans="1:4" s="152" customFormat="1" ht="32.25" customHeight="1">
      <c r="A328" s="170" t="s">
        <v>333</v>
      </c>
      <c r="B328" s="171">
        <f>SUM(B329)</f>
        <v>0</v>
      </c>
      <c r="C328" s="171">
        <f>SUM(C329)</f>
        <v>0</v>
      </c>
      <c r="D328" s="172"/>
    </row>
    <row r="329" spans="1:4" ht="32.25" customHeight="1">
      <c r="A329" s="173" t="s">
        <v>334</v>
      </c>
      <c r="B329" s="174"/>
      <c r="C329" s="175"/>
      <c r="D329" s="119"/>
    </row>
    <row r="330" spans="1:4" s="152" customFormat="1" ht="32.25" customHeight="1">
      <c r="A330" s="170" t="s">
        <v>335</v>
      </c>
      <c r="B330" s="171">
        <f>SUM(B331:B334)</f>
        <v>493.89000000000004</v>
      </c>
      <c r="C330" s="171">
        <f>SUM(C331:C334)</f>
        <v>539.56</v>
      </c>
      <c r="D330" s="172">
        <f aca="true" t="shared" si="17" ref="D330:D333">C330/B330</f>
        <v>1.0924699831946383</v>
      </c>
    </row>
    <row r="331" spans="1:4" ht="32.25" customHeight="1">
      <c r="A331" s="173" t="s">
        <v>336</v>
      </c>
      <c r="B331" s="174">
        <v>61.99</v>
      </c>
      <c r="C331" s="175">
        <v>70.06</v>
      </c>
      <c r="D331" s="119">
        <f t="shared" si="17"/>
        <v>1.1301822874657204</v>
      </c>
    </row>
    <row r="332" spans="1:4" ht="32.25" customHeight="1">
      <c r="A332" s="173" t="s">
        <v>337</v>
      </c>
      <c r="B332" s="174">
        <v>347.38</v>
      </c>
      <c r="C332" s="175">
        <v>396.42</v>
      </c>
      <c r="D332" s="119">
        <f t="shared" si="17"/>
        <v>1.1411710518740286</v>
      </c>
    </row>
    <row r="333" spans="1:4" ht="32.25" customHeight="1">
      <c r="A333" s="173" t="s">
        <v>338</v>
      </c>
      <c r="B333" s="174">
        <v>33.1</v>
      </c>
      <c r="C333" s="175">
        <v>23.89</v>
      </c>
      <c r="D333" s="119">
        <f t="shared" si="17"/>
        <v>0.7217522658610271</v>
      </c>
    </row>
    <row r="334" spans="1:4" ht="32.25" customHeight="1">
      <c r="A334" s="173" t="s">
        <v>339</v>
      </c>
      <c r="B334" s="174">
        <v>51.42</v>
      </c>
      <c r="C334" s="175">
        <v>49.19</v>
      </c>
      <c r="D334" s="119">
        <f aca="true" t="shared" si="18" ref="D334:D339">C334/B334</f>
        <v>0.9566316608323608</v>
      </c>
    </row>
    <row r="335" spans="1:4" s="152" customFormat="1" ht="32.25" customHeight="1">
      <c r="A335" s="170" t="s">
        <v>340</v>
      </c>
      <c r="B335" s="171">
        <f>SUM(B336)</f>
        <v>0</v>
      </c>
      <c r="C335" s="171">
        <f>SUM(C336)</f>
        <v>0</v>
      </c>
      <c r="D335" s="172"/>
    </row>
    <row r="336" spans="1:4" ht="32.25" customHeight="1">
      <c r="A336" s="173" t="s">
        <v>341</v>
      </c>
      <c r="B336" s="174"/>
      <c r="C336" s="175"/>
      <c r="D336" s="119"/>
    </row>
    <row r="337" spans="1:4" s="152" customFormat="1" ht="32.25" customHeight="1">
      <c r="A337" s="170" t="s">
        <v>342</v>
      </c>
      <c r="B337" s="171">
        <f>SUM(B338:B339)</f>
        <v>1021.08</v>
      </c>
      <c r="C337" s="171">
        <f>SUM(C338:C339)</f>
        <v>418</v>
      </c>
      <c r="D337" s="172">
        <f t="shared" si="18"/>
        <v>0.40937047048223446</v>
      </c>
    </row>
    <row r="338" spans="1:4" ht="32.25" customHeight="1">
      <c r="A338" s="173" t="s">
        <v>343</v>
      </c>
      <c r="B338" s="174"/>
      <c r="C338" s="175"/>
      <c r="D338" s="119"/>
    </row>
    <row r="339" spans="1:4" ht="32.25" customHeight="1">
      <c r="A339" s="173" t="s">
        <v>344</v>
      </c>
      <c r="B339" s="174">
        <v>1021.08</v>
      </c>
      <c r="C339" s="175">
        <v>418</v>
      </c>
      <c r="D339" s="119">
        <f t="shared" si="18"/>
        <v>0.40937047048223446</v>
      </c>
    </row>
    <row r="340" spans="1:4" s="152" customFormat="1" ht="32.25" customHeight="1">
      <c r="A340" s="170" t="s">
        <v>345</v>
      </c>
      <c r="B340" s="171">
        <f>SUM(B341:B342)</f>
        <v>0</v>
      </c>
      <c r="C340" s="171">
        <f>SUM(C341:C342)</f>
        <v>4.91</v>
      </c>
      <c r="D340" s="172"/>
    </row>
    <row r="341" spans="1:4" ht="32.25" customHeight="1">
      <c r="A341" s="173" t="s">
        <v>346</v>
      </c>
      <c r="B341" s="174"/>
      <c r="C341" s="175">
        <v>4.91</v>
      </c>
      <c r="D341" s="119"/>
    </row>
    <row r="342" spans="1:4" ht="32.25" customHeight="1">
      <c r="A342" s="173" t="s">
        <v>347</v>
      </c>
      <c r="B342" s="174"/>
      <c r="C342" s="175"/>
      <c r="D342" s="119"/>
    </row>
    <row r="343" spans="1:4" s="152" customFormat="1" ht="32.25" customHeight="1">
      <c r="A343" s="170" t="s">
        <v>348</v>
      </c>
      <c r="B343" s="171">
        <f>SUM(B344)</f>
        <v>494.36</v>
      </c>
      <c r="C343" s="171">
        <f>SUM(C344)</f>
        <v>580</v>
      </c>
      <c r="D343" s="172">
        <f aca="true" t="shared" si="19" ref="D343:D345">C343/B343</f>
        <v>1.173234080427219</v>
      </c>
    </row>
    <row r="344" spans="1:4" ht="32.25" customHeight="1">
      <c r="A344" s="173" t="s">
        <v>349</v>
      </c>
      <c r="B344" s="174">
        <v>494.36</v>
      </c>
      <c r="C344" s="175">
        <v>580</v>
      </c>
      <c r="D344" s="119">
        <f t="shared" si="19"/>
        <v>1.173234080427219</v>
      </c>
    </row>
    <row r="345" spans="1:4" s="153" customFormat="1" ht="32.25" customHeight="1">
      <c r="A345" s="167" t="s">
        <v>52</v>
      </c>
      <c r="B345" s="168">
        <f>B346+B350+B355+B357+B359+B362+B364</f>
        <v>5942.51</v>
      </c>
      <c r="C345" s="168">
        <f>C346+C350+C355+C357+C359+C362+C364</f>
        <v>1920</v>
      </c>
      <c r="D345" s="169">
        <f t="shared" si="19"/>
        <v>0.3230957962207888</v>
      </c>
    </row>
    <row r="346" spans="1:4" s="152" customFormat="1" ht="32.25" customHeight="1">
      <c r="A346" s="170" t="s">
        <v>350</v>
      </c>
      <c r="B346" s="171">
        <f>SUM(B347:B349)</f>
        <v>0</v>
      </c>
      <c r="C346" s="171">
        <f>SUM(C347:C349)</f>
        <v>0</v>
      </c>
      <c r="D346" s="172"/>
    </row>
    <row r="347" spans="1:4" ht="32.25" customHeight="1">
      <c r="A347" s="173" t="s">
        <v>80</v>
      </c>
      <c r="B347" s="174"/>
      <c r="C347" s="175"/>
      <c r="D347" s="119"/>
    </row>
    <row r="348" spans="1:4" ht="32.25" customHeight="1">
      <c r="A348" s="173" t="s">
        <v>85</v>
      </c>
      <c r="B348" s="174"/>
      <c r="C348" s="175"/>
      <c r="D348" s="119"/>
    </row>
    <row r="349" spans="1:4" ht="32.25" customHeight="1">
      <c r="A349" s="173" t="s">
        <v>351</v>
      </c>
      <c r="B349" s="174"/>
      <c r="C349" s="175"/>
      <c r="D349" s="119"/>
    </row>
    <row r="350" spans="1:4" s="152" customFormat="1" ht="32.25" customHeight="1">
      <c r="A350" s="170" t="s">
        <v>352</v>
      </c>
      <c r="B350" s="171">
        <f>SUM(B351:B354)</f>
        <v>5888.91</v>
      </c>
      <c r="C350" s="171">
        <f>SUM(C351:C354)</f>
        <v>1920</v>
      </c>
      <c r="D350" s="172">
        <f>C350/B350</f>
        <v>0.32603656703872197</v>
      </c>
    </row>
    <row r="351" spans="1:4" ht="32.25" customHeight="1">
      <c r="A351" s="173" t="s">
        <v>353</v>
      </c>
      <c r="B351" s="174">
        <v>5888.91</v>
      </c>
      <c r="C351" s="175">
        <v>1920</v>
      </c>
      <c r="D351" s="119">
        <f>C351/B351</f>
        <v>0.32603656703872197</v>
      </c>
    </row>
    <row r="352" spans="1:4" ht="32.25" customHeight="1">
      <c r="A352" s="173" t="s">
        <v>354</v>
      </c>
      <c r="B352" s="174"/>
      <c r="C352" s="175"/>
      <c r="D352" s="119"/>
    </row>
    <row r="353" spans="1:4" ht="32.25" customHeight="1">
      <c r="A353" s="173" t="s">
        <v>355</v>
      </c>
      <c r="B353" s="174"/>
      <c r="C353" s="175"/>
      <c r="D353" s="119"/>
    </row>
    <row r="354" spans="1:4" ht="32.25" customHeight="1">
      <c r="A354" s="173" t="s">
        <v>356</v>
      </c>
      <c r="B354" s="174"/>
      <c r="C354" s="175"/>
      <c r="D354" s="119"/>
    </row>
    <row r="355" spans="1:4" s="152" customFormat="1" ht="32.25" customHeight="1">
      <c r="A355" s="170" t="s">
        <v>357</v>
      </c>
      <c r="B355" s="171">
        <f>SUM(B356)</f>
        <v>53.6</v>
      </c>
      <c r="C355" s="171">
        <f>SUM(C356)</f>
        <v>0</v>
      </c>
      <c r="D355" s="172">
        <f>C355/B355</f>
        <v>0</v>
      </c>
    </row>
    <row r="356" spans="1:4" ht="32.25" customHeight="1">
      <c r="A356" s="173" t="s">
        <v>358</v>
      </c>
      <c r="B356" s="174">
        <v>53.6</v>
      </c>
      <c r="C356" s="175"/>
      <c r="D356" s="119"/>
    </row>
    <row r="357" spans="1:4" s="152" customFormat="1" ht="32.25" customHeight="1">
      <c r="A357" s="170" t="s">
        <v>359</v>
      </c>
      <c r="B357" s="171">
        <f>SUM(B358)</f>
        <v>0</v>
      </c>
      <c r="C357" s="171">
        <f>SUM(C358)</f>
        <v>0</v>
      </c>
      <c r="D357" s="172"/>
    </row>
    <row r="358" spans="1:4" ht="32.25" customHeight="1">
      <c r="A358" s="173" t="s">
        <v>360</v>
      </c>
      <c r="B358" s="174"/>
      <c r="C358" s="175"/>
      <c r="D358" s="119"/>
    </row>
    <row r="359" spans="1:4" s="152" customFormat="1" ht="32.25" customHeight="1">
      <c r="A359" s="170" t="s">
        <v>361</v>
      </c>
      <c r="B359" s="171">
        <f>SUM(B360:B361)</f>
        <v>0</v>
      </c>
      <c r="C359" s="171">
        <f>SUM(C360:C361)</f>
        <v>0</v>
      </c>
      <c r="D359" s="172"/>
    </row>
    <row r="360" spans="1:4" s="151" customFormat="1" ht="32.25" customHeight="1">
      <c r="A360" s="173" t="s">
        <v>362</v>
      </c>
      <c r="B360" s="174"/>
      <c r="C360" s="175"/>
      <c r="D360" s="119"/>
    </row>
    <row r="361" spans="1:4" ht="32.25" customHeight="1">
      <c r="A361" s="173" t="s">
        <v>363</v>
      </c>
      <c r="B361" s="174"/>
      <c r="C361" s="175"/>
      <c r="D361" s="119"/>
    </row>
    <row r="362" spans="1:4" s="152" customFormat="1" ht="32.25" customHeight="1">
      <c r="A362" s="170" t="s">
        <v>364</v>
      </c>
      <c r="B362" s="171">
        <f>SUM(B363)</f>
        <v>0</v>
      </c>
      <c r="C362" s="171">
        <f>SUM(C363)</f>
        <v>0</v>
      </c>
      <c r="D362" s="172"/>
    </row>
    <row r="363" spans="1:4" ht="32.25" customHeight="1">
      <c r="A363" s="173" t="s">
        <v>365</v>
      </c>
      <c r="B363" s="174"/>
      <c r="C363" s="175"/>
      <c r="D363" s="119"/>
    </row>
    <row r="364" spans="1:4" s="152" customFormat="1" ht="32.25" customHeight="1">
      <c r="A364" s="170" t="s">
        <v>366</v>
      </c>
      <c r="B364" s="171">
        <f>SUM(B365)</f>
        <v>0</v>
      </c>
      <c r="C364" s="171">
        <f>SUM(C365)</f>
        <v>0</v>
      </c>
      <c r="D364" s="172"/>
    </row>
    <row r="365" spans="1:4" ht="32.25" customHeight="1">
      <c r="A365" s="173" t="s">
        <v>367</v>
      </c>
      <c r="B365" s="174"/>
      <c r="C365" s="175"/>
      <c r="D365" s="119"/>
    </row>
    <row r="366" spans="1:4" s="153" customFormat="1" ht="32.25" customHeight="1">
      <c r="A366" s="167" t="s">
        <v>53</v>
      </c>
      <c r="B366" s="168">
        <f>B367+B372+B374+B377+B379+B381</f>
        <v>44993.649999999994</v>
      </c>
      <c r="C366" s="168">
        <f>C367+C372+C374+C377+C379+C381</f>
        <v>24134.670000000002</v>
      </c>
      <c r="D366" s="169">
        <f aca="true" t="shared" si="20" ref="D366:D370">C366/B366</f>
        <v>0.5364016922387939</v>
      </c>
    </row>
    <row r="367" spans="1:4" s="152" customFormat="1" ht="32.25" customHeight="1">
      <c r="A367" s="170" t="s">
        <v>368</v>
      </c>
      <c r="B367" s="171">
        <f>SUM(B368:B371)</f>
        <v>10952.66</v>
      </c>
      <c r="C367" s="171">
        <f>SUM(C368:C371)</f>
        <v>5654.8</v>
      </c>
      <c r="D367" s="172">
        <f t="shared" si="20"/>
        <v>0.5162946717966229</v>
      </c>
    </row>
    <row r="368" spans="1:4" ht="32.25" customHeight="1">
      <c r="A368" s="173" t="s">
        <v>80</v>
      </c>
      <c r="B368" s="174"/>
      <c r="C368" s="175"/>
      <c r="D368" s="119"/>
    </row>
    <row r="369" spans="1:4" ht="32.25" customHeight="1">
      <c r="A369" s="173" t="s">
        <v>85</v>
      </c>
      <c r="B369" s="174"/>
      <c r="C369" s="175"/>
      <c r="D369" s="119"/>
    </row>
    <row r="370" spans="1:4" ht="32.25" customHeight="1">
      <c r="A370" s="173" t="s">
        <v>369</v>
      </c>
      <c r="B370" s="174">
        <v>10952.66</v>
      </c>
      <c r="C370" s="175">
        <v>5654.8</v>
      </c>
      <c r="D370" s="119">
        <f t="shared" si="20"/>
        <v>0.5162946717966229</v>
      </c>
    </row>
    <row r="371" spans="1:4" ht="32.25" customHeight="1">
      <c r="A371" s="173" t="s">
        <v>370</v>
      </c>
      <c r="B371" s="174"/>
      <c r="C371" s="175"/>
      <c r="D371" s="119"/>
    </row>
    <row r="372" spans="1:4" s="152" customFormat="1" ht="32.25" customHeight="1">
      <c r="A372" s="170" t="s">
        <v>371</v>
      </c>
      <c r="B372" s="171">
        <f>SUM(B373)</f>
        <v>1152.37</v>
      </c>
      <c r="C372" s="171">
        <f>SUM(C373)</f>
        <v>522.28</v>
      </c>
      <c r="D372" s="172">
        <f>C372/B372</f>
        <v>0.4532224893046504</v>
      </c>
    </row>
    <row r="373" spans="1:4" ht="32.25" customHeight="1">
      <c r="A373" s="173" t="s">
        <v>372</v>
      </c>
      <c r="B373" s="174">
        <v>1152.37</v>
      </c>
      <c r="C373" s="175">
        <v>522.28</v>
      </c>
      <c r="D373" s="119">
        <f>C373/B373</f>
        <v>0.4532224893046504</v>
      </c>
    </row>
    <row r="374" spans="1:4" s="152" customFormat="1" ht="32.25" customHeight="1">
      <c r="A374" s="170" t="s">
        <v>373</v>
      </c>
      <c r="B374" s="171">
        <f>SUM(B375:B376)</f>
        <v>21728.690000000002</v>
      </c>
      <c r="C374" s="171">
        <f>SUM(C375:C376)</f>
        <v>14049.39</v>
      </c>
      <c r="D374" s="172">
        <f aca="true" t="shared" si="21" ref="D374:D378">C374/B374</f>
        <v>0.6465824676959355</v>
      </c>
    </row>
    <row r="375" spans="1:4" ht="32.25" customHeight="1">
      <c r="A375" s="173" t="s">
        <v>374</v>
      </c>
      <c r="B375" s="174">
        <v>4668.24</v>
      </c>
      <c r="C375" s="175">
        <v>6280.9</v>
      </c>
      <c r="D375" s="119">
        <f t="shared" si="21"/>
        <v>1.3454535328089388</v>
      </c>
    </row>
    <row r="376" spans="1:4" ht="32.25" customHeight="1">
      <c r="A376" s="173" t="s">
        <v>375</v>
      </c>
      <c r="B376" s="174">
        <v>17060.45</v>
      </c>
      <c r="C376" s="175">
        <v>7768.49</v>
      </c>
      <c r="D376" s="119">
        <f t="shared" si="21"/>
        <v>0.45535082603331095</v>
      </c>
    </row>
    <row r="377" spans="1:4" s="152" customFormat="1" ht="32.25" customHeight="1">
      <c r="A377" s="170" t="s">
        <v>376</v>
      </c>
      <c r="B377" s="171">
        <f aca="true" t="shared" si="22" ref="B377:B381">SUM(B378)</f>
        <v>3216.95</v>
      </c>
      <c r="C377" s="171">
        <f aca="true" t="shared" si="23" ref="C377:C381">SUM(C378)</f>
        <v>3886.9</v>
      </c>
      <c r="D377" s="172">
        <f t="shared" si="21"/>
        <v>1.2082562675826483</v>
      </c>
    </row>
    <row r="378" spans="1:4" ht="32.25" customHeight="1">
      <c r="A378" s="173" t="s">
        <v>377</v>
      </c>
      <c r="B378" s="174">
        <v>3216.95</v>
      </c>
      <c r="C378" s="175">
        <v>3886.9</v>
      </c>
      <c r="D378" s="119">
        <f t="shared" si="21"/>
        <v>1.2082562675826483</v>
      </c>
    </row>
    <row r="379" spans="1:4" s="152" customFormat="1" ht="32.25" customHeight="1">
      <c r="A379" s="170" t="s">
        <v>378</v>
      </c>
      <c r="B379" s="171">
        <f t="shared" si="22"/>
        <v>0</v>
      </c>
      <c r="C379" s="171">
        <f t="shared" si="23"/>
        <v>0</v>
      </c>
      <c r="D379" s="172"/>
    </row>
    <row r="380" spans="1:4" ht="32.25" customHeight="1">
      <c r="A380" s="173" t="s">
        <v>379</v>
      </c>
      <c r="B380" s="174"/>
      <c r="C380" s="175"/>
      <c r="D380" s="119"/>
    </row>
    <row r="381" spans="1:4" s="152" customFormat="1" ht="32.25" customHeight="1">
      <c r="A381" s="170" t="s">
        <v>380</v>
      </c>
      <c r="B381" s="171">
        <f t="shared" si="22"/>
        <v>7942.98</v>
      </c>
      <c r="C381" s="171">
        <f t="shared" si="23"/>
        <v>21.3</v>
      </c>
      <c r="D381" s="172">
        <f>C381/B381</f>
        <v>0.0026816131980692388</v>
      </c>
    </row>
    <row r="382" spans="1:4" ht="32.25" customHeight="1">
      <c r="A382" s="173" t="s">
        <v>381</v>
      </c>
      <c r="B382" s="174">
        <v>7942.98</v>
      </c>
      <c r="C382" s="175">
        <v>21.3</v>
      </c>
      <c r="D382" s="119">
        <f>C382/B382</f>
        <v>0.0026816131980692388</v>
      </c>
    </row>
    <row r="383" spans="1:4" s="153" customFormat="1" ht="32.25" customHeight="1">
      <c r="A383" s="167" t="s">
        <v>54</v>
      </c>
      <c r="B383" s="168">
        <f>B384+B403+B409+B421+B425+B429+B432+B436+B438</f>
        <v>5036.749999999999</v>
      </c>
      <c r="C383" s="168">
        <f>C384+C403+C409+C421+C425+C429+C432+C436+C438</f>
        <v>1499</v>
      </c>
      <c r="D383" s="169">
        <f aca="true" t="shared" si="24" ref="D383:D387">C383/B383</f>
        <v>0.29761254777386215</v>
      </c>
    </row>
    <row r="384" spans="1:4" s="152" customFormat="1" ht="32.25" customHeight="1">
      <c r="A384" s="170" t="s">
        <v>382</v>
      </c>
      <c r="B384" s="171">
        <f>SUM(B385:B402)</f>
        <v>2780.0799999999995</v>
      </c>
      <c r="C384" s="171">
        <f>SUM(C385:C402)</f>
        <v>299.43</v>
      </c>
      <c r="D384" s="172">
        <f t="shared" si="24"/>
        <v>0.10770553365370783</v>
      </c>
    </row>
    <row r="385" spans="1:4" ht="32.25" customHeight="1">
      <c r="A385" s="173" t="s">
        <v>80</v>
      </c>
      <c r="B385" s="174"/>
      <c r="C385" s="175"/>
      <c r="D385" s="119"/>
    </row>
    <row r="386" spans="1:4" ht="32.25" customHeight="1">
      <c r="A386" s="173" t="s">
        <v>85</v>
      </c>
      <c r="B386" s="174"/>
      <c r="C386" s="175"/>
      <c r="D386" s="119"/>
    </row>
    <row r="387" spans="1:4" ht="32.25" customHeight="1">
      <c r="A387" s="173" t="s">
        <v>92</v>
      </c>
      <c r="B387" s="174"/>
      <c r="C387" s="175"/>
      <c r="D387" s="119"/>
    </row>
    <row r="388" spans="1:4" ht="32.25" customHeight="1">
      <c r="A388" s="173" t="s">
        <v>383</v>
      </c>
      <c r="B388" s="174"/>
      <c r="C388" s="175"/>
      <c r="D388" s="119"/>
    </row>
    <row r="389" spans="1:4" s="151" customFormat="1" ht="32.25" customHeight="1">
      <c r="A389" s="173" t="s">
        <v>384</v>
      </c>
      <c r="B389" s="174">
        <v>483.28</v>
      </c>
      <c r="C389" s="175">
        <v>2.14</v>
      </c>
      <c r="D389" s="119">
        <f>C389/B389</f>
        <v>0.00442807482204933</v>
      </c>
    </row>
    <row r="390" spans="1:4" ht="32.25" customHeight="1">
      <c r="A390" s="173" t="s">
        <v>385</v>
      </c>
      <c r="B390" s="174"/>
      <c r="C390" s="175"/>
      <c r="D390" s="119"/>
    </row>
    <row r="391" spans="1:4" ht="32.25" customHeight="1">
      <c r="A391" s="173" t="s">
        <v>386</v>
      </c>
      <c r="B391" s="174"/>
      <c r="C391" s="175"/>
      <c r="D391" s="119"/>
    </row>
    <row r="392" spans="1:4" ht="32.25" customHeight="1">
      <c r="A392" s="173" t="s">
        <v>387</v>
      </c>
      <c r="B392" s="174"/>
      <c r="C392" s="175"/>
      <c r="D392" s="119"/>
    </row>
    <row r="393" spans="1:4" ht="32.25" customHeight="1">
      <c r="A393" s="173" t="s">
        <v>388</v>
      </c>
      <c r="B393" s="174"/>
      <c r="C393" s="175"/>
      <c r="D393" s="119"/>
    </row>
    <row r="394" spans="1:4" ht="32.25" customHeight="1">
      <c r="A394" s="173" t="s">
        <v>389</v>
      </c>
      <c r="B394" s="174"/>
      <c r="C394" s="175"/>
      <c r="D394" s="119"/>
    </row>
    <row r="395" spans="1:4" ht="32.25" customHeight="1">
      <c r="A395" s="173" t="s">
        <v>390</v>
      </c>
      <c r="B395" s="174"/>
      <c r="C395" s="175"/>
      <c r="D395" s="119"/>
    </row>
    <row r="396" spans="1:4" ht="32.25" customHeight="1">
      <c r="A396" s="173" t="s">
        <v>391</v>
      </c>
      <c r="B396" s="174"/>
      <c r="C396" s="175"/>
      <c r="D396" s="119"/>
    </row>
    <row r="397" spans="1:4" ht="32.25" customHeight="1">
      <c r="A397" s="173" t="s">
        <v>392</v>
      </c>
      <c r="B397" s="174">
        <v>240.03</v>
      </c>
      <c r="C397" s="175">
        <v>77.29</v>
      </c>
      <c r="D397" s="119">
        <f>C397/B397</f>
        <v>0.3220014164896055</v>
      </c>
    </row>
    <row r="398" spans="1:4" ht="32.25" customHeight="1">
      <c r="A398" s="173" t="s">
        <v>393</v>
      </c>
      <c r="B398" s="174"/>
      <c r="C398" s="175">
        <v>0</v>
      </c>
      <c r="D398" s="119"/>
    </row>
    <row r="399" spans="1:4" ht="32.25" customHeight="1">
      <c r="A399" s="173" t="s">
        <v>394</v>
      </c>
      <c r="B399" s="174">
        <v>613.39</v>
      </c>
      <c r="C399" s="175">
        <v>20</v>
      </c>
      <c r="D399" s="119">
        <f>C399/B399</f>
        <v>0.03260568317057663</v>
      </c>
    </row>
    <row r="400" spans="1:4" ht="32.25" customHeight="1">
      <c r="A400" s="173" t="s">
        <v>395</v>
      </c>
      <c r="B400" s="174">
        <v>1289.78</v>
      </c>
      <c r="C400" s="175">
        <v>0</v>
      </c>
      <c r="D400" s="119">
        <f>C400/B400</f>
        <v>0</v>
      </c>
    </row>
    <row r="401" spans="1:4" ht="32.25" customHeight="1">
      <c r="A401" s="173" t="s">
        <v>396</v>
      </c>
      <c r="B401" s="174">
        <v>0</v>
      </c>
      <c r="C401" s="175">
        <v>0</v>
      </c>
      <c r="D401" s="119"/>
    </row>
    <row r="402" spans="1:4" ht="32.25" customHeight="1">
      <c r="A402" s="173" t="s">
        <v>397</v>
      </c>
      <c r="B402" s="174">
        <v>153.6</v>
      </c>
      <c r="C402" s="175">
        <v>200</v>
      </c>
      <c r="D402" s="119">
        <f>C402/B402</f>
        <v>1.3020833333333335</v>
      </c>
    </row>
    <row r="403" spans="1:4" s="152" customFormat="1" ht="32.25" customHeight="1">
      <c r="A403" s="170" t="s">
        <v>398</v>
      </c>
      <c r="B403" s="171">
        <f>SUM(B404:B408)</f>
        <v>400.26</v>
      </c>
      <c r="C403" s="171">
        <f>SUM(C404:C408)</f>
        <v>269.32</v>
      </c>
      <c r="D403" s="172">
        <f>C403/B403</f>
        <v>0.6728626392844651</v>
      </c>
    </row>
    <row r="404" spans="1:4" s="151" customFormat="1" ht="32.25" customHeight="1">
      <c r="A404" s="173" t="s">
        <v>399</v>
      </c>
      <c r="B404" s="174"/>
      <c r="C404" s="175"/>
      <c r="D404" s="119"/>
    </row>
    <row r="405" spans="1:4" ht="32.25" customHeight="1">
      <c r="A405" s="173" t="s">
        <v>400</v>
      </c>
      <c r="B405" s="174">
        <v>380.94</v>
      </c>
      <c r="C405" s="175">
        <v>250</v>
      </c>
      <c r="D405" s="119">
        <f>C405/B405</f>
        <v>0.6562713288181866</v>
      </c>
    </row>
    <row r="406" spans="1:4" ht="32.25" customHeight="1">
      <c r="A406" s="173" t="s">
        <v>401</v>
      </c>
      <c r="B406" s="174">
        <v>19.32</v>
      </c>
      <c r="C406" s="175">
        <v>19.32</v>
      </c>
      <c r="D406" s="119">
        <f>C406/B406</f>
        <v>1</v>
      </c>
    </row>
    <row r="407" spans="1:4" ht="32.25" customHeight="1">
      <c r="A407" s="173" t="s">
        <v>402</v>
      </c>
      <c r="B407" s="174"/>
      <c r="C407" s="175"/>
      <c r="D407" s="119"/>
    </row>
    <row r="408" spans="1:4" ht="32.25" customHeight="1">
      <c r="A408" s="173" t="s">
        <v>403</v>
      </c>
      <c r="B408" s="174"/>
      <c r="C408" s="175"/>
      <c r="D408" s="119"/>
    </row>
    <row r="409" spans="1:4" s="152" customFormat="1" ht="32.25" customHeight="1">
      <c r="A409" s="170" t="s">
        <v>404</v>
      </c>
      <c r="B409" s="171">
        <f>SUM(B410:B420)</f>
        <v>1126.6499999999999</v>
      </c>
      <c r="C409" s="171">
        <f>SUM(C410:C420)</f>
        <v>138.77</v>
      </c>
      <c r="D409" s="172">
        <f>C409/B409</f>
        <v>0.12317046110149561</v>
      </c>
    </row>
    <row r="410" spans="1:4" ht="32.25" customHeight="1">
      <c r="A410" s="173" t="s">
        <v>80</v>
      </c>
      <c r="B410" s="174"/>
      <c r="C410" s="175"/>
      <c r="D410" s="119"/>
    </row>
    <row r="411" spans="1:4" ht="32.25" customHeight="1">
      <c r="A411" s="173" t="s">
        <v>85</v>
      </c>
      <c r="B411" s="174"/>
      <c r="C411" s="175"/>
      <c r="D411" s="119"/>
    </row>
    <row r="412" spans="1:4" ht="32.25" customHeight="1">
      <c r="A412" s="173" t="s">
        <v>405</v>
      </c>
      <c r="B412" s="174"/>
      <c r="C412" s="175"/>
      <c r="D412" s="119"/>
    </row>
    <row r="413" spans="1:4" ht="32.25" customHeight="1">
      <c r="A413" s="173" t="s">
        <v>406</v>
      </c>
      <c r="B413" s="174"/>
      <c r="C413" s="175"/>
      <c r="D413" s="119"/>
    </row>
    <row r="414" spans="1:4" ht="32.25" customHeight="1">
      <c r="A414" s="173" t="s">
        <v>407</v>
      </c>
      <c r="B414" s="174">
        <v>1122.56</v>
      </c>
      <c r="C414" s="175">
        <v>132.77</v>
      </c>
      <c r="D414" s="119">
        <f>C414/B414</f>
        <v>0.11827430159635122</v>
      </c>
    </row>
    <row r="415" spans="1:4" ht="32.25" customHeight="1">
      <c r="A415" s="173" t="s">
        <v>408</v>
      </c>
      <c r="B415" s="174"/>
      <c r="C415" s="175">
        <v>0</v>
      </c>
      <c r="D415" s="119"/>
    </row>
    <row r="416" spans="1:4" ht="32.25" customHeight="1">
      <c r="A416" s="173" t="s">
        <v>409</v>
      </c>
      <c r="B416" s="174">
        <v>4.09</v>
      </c>
      <c r="C416" s="175">
        <v>6</v>
      </c>
      <c r="D416" s="119">
        <f>C416/B416</f>
        <v>1.466992665036675</v>
      </c>
    </row>
    <row r="417" spans="1:4" ht="32.25" customHeight="1">
      <c r="A417" s="173" t="s">
        <v>410</v>
      </c>
      <c r="B417" s="174"/>
      <c r="C417" s="175"/>
      <c r="D417" s="119"/>
    </row>
    <row r="418" spans="1:4" s="151" customFormat="1" ht="32.25" customHeight="1">
      <c r="A418" s="173" t="s">
        <v>411</v>
      </c>
      <c r="B418" s="174"/>
      <c r="C418" s="175"/>
      <c r="D418" s="119"/>
    </row>
    <row r="419" spans="1:4" s="151" customFormat="1" ht="32.25" customHeight="1">
      <c r="A419" s="173" t="s">
        <v>412</v>
      </c>
      <c r="B419" s="174"/>
      <c r="C419" s="175"/>
      <c r="D419" s="119"/>
    </row>
    <row r="420" spans="1:4" ht="32.25" customHeight="1">
      <c r="A420" s="173" t="s">
        <v>413</v>
      </c>
      <c r="B420" s="174"/>
      <c r="C420" s="175"/>
      <c r="D420" s="119"/>
    </row>
    <row r="421" spans="1:4" s="152" customFormat="1" ht="32.25" customHeight="1">
      <c r="A421" s="170" t="s">
        <v>414</v>
      </c>
      <c r="B421" s="171">
        <f>SUM(B422:B424)</f>
        <v>0</v>
      </c>
      <c r="C421" s="171">
        <f>SUM(C422:C424)</f>
        <v>0</v>
      </c>
      <c r="D421" s="172"/>
    </row>
    <row r="422" spans="1:4" ht="32.25" customHeight="1">
      <c r="A422" s="173" t="s">
        <v>415</v>
      </c>
      <c r="B422" s="174"/>
      <c r="C422" s="175"/>
      <c r="D422" s="119"/>
    </row>
    <row r="423" spans="1:4" ht="32.25" customHeight="1">
      <c r="A423" s="173" t="s">
        <v>416</v>
      </c>
      <c r="B423" s="174"/>
      <c r="C423" s="175"/>
      <c r="D423" s="119"/>
    </row>
    <row r="424" spans="1:4" ht="32.25" customHeight="1">
      <c r="A424" s="173" t="s">
        <v>417</v>
      </c>
      <c r="B424" s="174"/>
      <c r="C424" s="175"/>
      <c r="D424" s="119"/>
    </row>
    <row r="425" spans="1:4" s="152" customFormat="1" ht="32.25" customHeight="1">
      <c r="A425" s="170" t="s">
        <v>418</v>
      </c>
      <c r="B425" s="171">
        <f>SUM(B426:B428)</f>
        <v>0</v>
      </c>
      <c r="C425" s="171">
        <f>SUM(C426:C428)</f>
        <v>0</v>
      </c>
      <c r="D425" s="172"/>
    </row>
    <row r="426" spans="1:4" ht="32.25" customHeight="1">
      <c r="A426" s="173" t="s">
        <v>419</v>
      </c>
      <c r="B426" s="174"/>
      <c r="C426" s="175"/>
      <c r="D426" s="119"/>
    </row>
    <row r="427" spans="1:4" ht="32.25" customHeight="1">
      <c r="A427" s="173" t="s">
        <v>420</v>
      </c>
      <c r="B427" s="174"/>
      <c r="C427" s="175"/>
      <c r="D427" s="119"/>
    </row>
    <row r="428" spans="1:4" ht="32.25" customHeight="1">
      <c r="A428" s="173" t="s">
        <v>421</v>
      </c>
      <c r="B428" s="174"/>
      <c r="C428" s="175"/>
      <c r="D428" s="119"/>
    </row>
    <row r="429" spans="1:4" s="152" customFormat="1" ht="32.25" customHeight="1">
      <c r="A429" s="170" t="s">
        <v>422</v>
      </c>
      <c r="B429" s="171">
        <f>SUM(B430:B431)</f>
        <v>729.76</v>
      </c>
      <c r="C429" s="171">
        <f>SUM(C430:C431)</f>
        <v>791.48</v>
      </c>
      <c r="D429" s="172">
        <f aca="true" t="shared" si="25" ref="D429:D431">C429/B429</f>
        <v>1.0845757509318132</v>
      </c>
    </row>
    <row r="430" spans="1:4" ht="32.25" customHeight="1">
      <c r="A430" s="173" t="s">
        <v>423</v>
      </c>
      <c r="B430" s="174">
        <v>729.76</v>
      </c>
      <c r="C430" s="175">
        <v>791.48</v>
      </c>
      <c r="D430" s="119">
        <f t="shared" si="25"/>
        <v>1.0845757509318132</v>
      </c>
    </row>
    <row r="431" spans="1:4" ht="32.25" customHeight="1">
      <c r="A431" s="173" t="s">
        <v>424</v>
      </c>
      <c r="B431" s="174">
        <v>0</v>
      </c>
      <c r="C431" s="175"/>
      <c r="D431" s="119"/>
    </row>
    <row r="432" spans="1:4" s="152" customFormat="1" ht="32.25" customHeight="1">
      <c r="A432" s="170" t="s">
        <v>425</v>
      </c>
      <c r="B432" s="171">
        <f>SUM(B433:B435)</f>
        <v>0</v>
      </c>
      <c r="C432" s="171">
        <f>SUM(C433:C435)</f>
        <v>0</v>
      </c>
      <c r="D432" s="172"/>
    </row>
    <row r="433" spans="1:4" ht="32.25" customHeight="1">
      <c r="A433" s="173" t="s">
        <v>426</v>
      </c>
      <c r="B433" s="174"/>
      <c r="C433" s="175"/>
      <c r="D433" s="119"/>
    </row>
    <row r="434" spans="1:4" ht="32.25" customHeight="1">
      <c r="A434" s="173" t="s">
        <v>427</v>
      </c>
      <c r="B434" s="174"/>
      <c r="C434" s="175"/>
      <c r="D434" s="119"/>
    </row>
    <row r="435" spans="1:4" s="151" customFormat="1" ht="32.25" customHeight="1">
      <c r="A435" s="173" t="s">
        <v>428</v>
      </c>
      <c r="B435" s="174"/>
      <c r="C435" s="175"/>
      <c r="D435" s="119"/>
    </row>
    <row r="436" spans="1:4" s="152" customFormat="1" ht="32.25" customHeight="1">
      <c r="A436" s="170" t="s">
        <v>429</v>
      </c>
      <c r="B436" s="171">
        <f>SUM(B437)</f>
        <v>0</v>
      </c>
      <c r="C436" s="171">
        <f>SUM(C437)</f>
        <v>0</v>
      </c>
      <c r="D436" s="172"/>
    </row>
    <row r="437" spans="1:4" ht="32.25" customHeight="1">
      <c r="A437" s="173" t="s">
        <v>430</v>
      </c>
      <c r="B437" s="174"/>
      <c r="C437" s="175"/>
      <c r="D437" s="119"/>
    </row>
    <row r="438" spans="1:4" s="152" customFormat="1" ht="32.25" customHeight="1">
      <c r="A438" s="170" t="s">
        <v>431</v>
      </c>
      <c r="B438" s="171">
        <f>SUM(B439)</f>
        <v>0</v>
      </c>
      <c r="C438" s="171">
        <f>SUM(C439)</f>
        <v>0</v>
      </c>
      <c r="D438" s="172"/>
    </row>
    <row r="439" spans="1:4" ht="32.25" customHeight="1">
      <c r="A439" s="173" t="s">
        <v>432</v>
      </c>
      <c r="B439" s="174"/>
      <c r="C439" s="176"/>
      <c r="D439" s="119"/>
    </row>
    <row r="440" spans="1:4" s="153" customFormat="1" ht="32.25" customHeight="1">
      <c r="A440" s="167" t="s">
        <v>55</v>
      </c>
      <c r="B440" s="168">
        <f>B441+B448</f>
        <v>0</v>
      </c>
      <c r="C440" s="168">
        <f>C441+C448</f>
        <v>0</v>
      </c>
      <c r="D440" s="169"/>
    </row>
    <row r="441" spans="1:4" s="152" customFormat="1" ht="32.25" customHeight="1">
      <c r="A441" s="170" t="s">
        <v>433</v>
      </c>
      <c r="B441" s="171">
        <f>SUM(B442:B447)</f>
        <v>0</v>
      </c>
      <c r="C441" s="171">
        <f>SUM(C442:C447)</f>
        <v>0</v>
      </c>
      <c r="D441" s="172"/>
    </row>
    <row r="442" spans="1:4" ht="32.25" customHeight="1">
      <c r="A442" s="173" t="s">
        <v>80</v>
      </c>
      <c r="B442" s="174"/>
      <c r="C442" s="175"/>
      <c r="D442" s="119"/>
    </row>
    <row r="443" spans="1:4" ht="32.25" customHeight="1">
      <c r="A443" s="173" t="s">
        <v>85</v>
      </c>
      <c r="B443" s="174"/>
      <c r="C443" s="175"/>
      <c r="D443" s="119"/>
    </row>
    <row r="444" spans="1:4" ht="32.25" customHeight="1">
      <c r="A444" s="173" t="s">
        <v>434</v>
      </c>
      <c r="B444" s="174"/>
      <c r="C444" s="175"/>
      <c r="D444" s="119"/>
    </row>
    <row r="445" spans="1:4" s="151" customFormat="1" ht="32.25" customHeight="1">
      <c r="A445" s="173" t="s">
        <v>435</v>
      </c>
      <c r="B445" s="174"/>
      <c r="C445" s="175"/>
      <c r="D445" s="119"/>
    </row>
    <row r="446" spans="1:4" ht="32.25" customHeight="1">
      <c r="A446" s="173" t="s">
        <v>436</v>
      </c>
      <c r="B446" s="174"/>
      <c r="C446" s="175"/>
      <c r="D446" s="119"/>
    </row>
    <row r="447" spans="1:4" ht="32.25" customHeight="1">
      <c r="A447" s="173" t="s">
        <v>437</v>
      </c>
      <c r="B447" s="174"/>
      <c r="C447" s="175"/>
      <c r="D447" s="119"/>
    </row>
    <row r="448" spans="1:4" s="152" customFormat="1" ht="32.25" customHeight="1">
      <c r="A448" s="170" t="s">
        <v>438</v>
      </c>
      <c r="B448" s="171">
        <f>SUM(B449)</f>
        <v>0</v>
      </c>
      <c r="C448" s="171">
        <f>SUM(C449)</f>
        <v>0</v>
      </c>
      <c r="D448" s="172"/>
    </row>
    <row r="449" spans="1:4" ht="32.25" customHeight="1">
      <c r="A449" s="173" t="s">
        <v>439</v>
      </c>
      <c r="B449" s="174"/>
      <c r="C449" s="175"/>
      <c r="D449" s="119"/>
    </row>
    <row r="450" spans="1:4" s="153" customFormat="1" ht="32.25" customHeight="1">
      <c r="A450" s="167" t="s">
        <v>56</v>
      </c>
      <c r="B450" s="168">
        <f>B451+B454+B456+B460+B465+B469+B472</f>
        <v>883.4</v>
      </c>
      <c r="C450" s="168">
        <f>C451+C454+C456+C460+C465+C469+C472</f>
        <v>418.7</v>
      </c>
      <c r="D450" s="169">
        <f>C450/B450</f>
        <v>0.4739642291147838</v>
      </c>
    </row>
    <row r="451" spans="1:4" s="152" customFormat="1" ht="32.25" customHeight="1">
      <c r="A451" s="170" t="s">
        <v>440</v>
      </c>
      <c r="B451" s="171">
        <f>SUM(B452:B453)</f>
        <v>0</v>
      </c>
      <c r="C451" s="171">
        <f>SUM(C452:C453)</f>
        <v>0</v>
      </c>
      <c r="D451" s="172"/>
    </row>
    <row r="452" spans="1:4" ht="32.25" customHeight="1">
      <c r="A452" s="173" t="s">
        <v>80</v>
      </c>
      <c r="B452" s="174"/>
      <c r="C452" s="175"/>
      <c r="D452" s="119"/>
    </row>
    <row r="453" spans="1:4" ht="32.25" customHeight="1">
      <c r="A453" s="173" t="s">
        <v>85</v>
      </c>
      <c r="B453" s="174"/>
      <c r="C453" s="175"/>
      <c r="D453" s="119"/>
    </row>
    <row r="454" spans="1:4" s="152" customFormat="1" ht="32.25" customHeight="1">
      <c r="A454" s="170" t="s">
        <v>441</v>
      </c>
      <c r="B454" s="171">
        <f>SUM(B455)</f>
        <v>0</v>
      </c>
      <c r="C454" s="171">
        <f>SUM(C455)</f>
        <v>0</v>
      </c>
      <c r="D454" s="172"/>
    </row>
    <row r="455" spans="1:4" ht="32.25" customHeight="1">
      <c r="A455" s="173" t="s">
        <v>442</v>
      </c>
      <c r="B455" s="174"/>
      <c r="C455" s="175"/>
      <c r="D455" s="119"/>
    </row>
    <row r="456" spans="1:4" s="152" customFormat="1" ht="32.25" customHeight="1">
      <c r="A456" s="170" t="s">
        <v>443</v>
      </c>
      <c r="B456" s="171">
        <f>SUM(B457:B459)</f>
        <v>0</v>
      </c>
      <c r="C456" s="171">
        <f>SUM(C457:C459)</f>
        <v>0</v>
      </c>
      <c r="D456" s="172"/>
    </row>
    <row r="457" spans="1:4" ht="32.25" customHeight="1">
      <c r="A457" s="173" t="s">
        <v>80</v>
      </c>
      <c r="B457" s="174"/>
      <c r="C457" s="175"/>
      <c r="D457" s="119"/>
    </row>
    <row r="458" spans="1:4" ht="32.25" customHeight="1">
      <c r="A458" s="173" t="s">
        <v>85</v>
      </c>
      <c r="B458" s="174"/>
      <c r="C458" s="175"/>
      <c r="D458" s="119"/>
    </row>
    <row r="459" spans="1:4" ht="32.25" customHeight="1">
      <c r="A459" s="173" t="s">
        <v>444</v>
      </c>
      <c r="B459" s="174"/>
      <c r="C459" s="175"/>
      <c r="D459" s="119"/>
    </row>
    <row r="460" spans="1:4" s="152" customFormat="1" ht="32.25" customHeight="1">
      <c r="A460" s="170" t="s">
        <v>445</v>
      </c>
      <c r="B460" s="171">
        <f>SUM(B461:B464)</f>
        <v>0</v>
      </c>
      <c r="C460" s="171">
        <f>SUM(C461:C464)</f>
        <v>0</v>
      </c>
      <c r="D460" s="172"/>
    </row>
    <row r="461" spans="1:4" ht="32.25" customHeight="1">
      <c r="A461" s="173" t="s">
        <v>80</v>
      </c>
      <c r="B461" s="174"/>
      <c r="C461" s="175"/>
      <c r="D461" s="119"/>
    </row>
    <row r="462" spans="1:4" ht="32.25" customHeight="1">
      <c r="A462" s="173" t="s">
        <v>85</v>
      </c>
      <c r="B462" s="174"/>
      <c r="C462" s="175"/>
      <c r="D462" s="119"/>
    </row>
    <row r="463" spans="1:4" ht="32.25" customHeight="1">
      <c r="A463" s="173" t="s">
        <v>446</v>
      </c>
      <c r="B463" s="174"/>
      <c r="C463" s="175"/>
      <c r="D463" s="119"/>
    </row>
    <row r="464" spans="1:4" ht="32.25" customHeight="1">
      <c r="A464" s="173" t="s">
        <v>447</v>
      </c>
      <c r="B464" s="174"/>
      <c r="C464" s="175"/>
      <c r="D464" s="119"/>
    </row>
    <row r="465" spans="1:4" s="152" customFormat="1" ht="32.25" customHeight="1">
      <c r="A465" s="170" t="s">
        <v>448</v>
      </c>
      <c r="B465" s="171">
        <f>SUM(B466:B468)</f>
        <v>0</v>
      </c>
      <c r="C465" s="171">
        <f>SUM(C466:C468)</f>
        <v>0</v>
      </c>
      <c r="D465" s="172"/>
    </row>
    <row r="466" spans="1:4" ht="32.25" customHeight="1">
      <c r="A466" s="173" t="s">
        <v>80</v>
      </c>
      <c r="B466" s="174"/>
      <c r="C466" s="175"/>
      <c r="D466" s="119"/>
    </row>
    <row r="467" spans="1:4" ht="32.25" customHeight="1">
      <c r="A467" s="173" t="s">
        <v>449</v>
      </c>
      <c r="B467" s="174"/>
      <c r="C467" s="175"/>
      <c r="D467" s="119"/>
    </row>
    <row r="468" spans="1:4" s="151" customFormat="1" ht="32.25" customHeight="1">
      <c r="A468" s="173" t="s">
        <v>450</v>
      </c>
      <c r="B468" s="174"/>
      <c r="C468" s="175"/>
      <c r="D468" s="119"/>
    </row>
    <row r="469" spans="1:4" s="152" customFormat="1" ht="32.25" customHeight="1">
      <c r="A469" s="170" t="s">
        <v>451</v>
      </c>
      <c r="B469" s="171">
        <f>SUM(B470:B471)</f>
        <v>883.4</v>
      </c>
      <c r="C469" s="171">
        <f>SUM(C470:C471)</f>
        <v>418.7</v>
      </c>
      <c r="D469" s="172">
        <f>C469/B469</f>
        <v>0.4739642291147838</v>
      </c>
    </row>
    <row r="470" spans="1:4" s="151" customFormat="1" ht="32.25" customHeight="1">
      <c r="A470" s="173" t="s">
        <v>452</v>
      </c>
      <c r="B470" s="174"/>
      <c r="C470" s="175"/>
      <c r="D470" s="119"/>
    </row>
    <row r="471" spans="1:4" s="151" customFormat="1" ht="32.25" customHeight="1">
      <c r="A471" s="173" t="s">
        <v>453</v>
      </c>
      <c r="B471" s="174">
        <v>883.4</v>
      </c>
      <c r="C471" s="175">
        <v>418.7</v>
      </c>
      <c r="D471" s="119">
        <f>C471/B471</f>
        <v>0.4739642291147838</v>
      </c>
    </row>
    <row r="472" spans="1:4" s="152" customFormat="1" ht="32.25" customHeight="1">
      <c r="A472" s="170" t="s">
        <v>454</v>
      </c>
      <c r="B472" s="171">
        <f>SUM(B473:B474)</f>
        <v>0</v>
      </c>
      <c r="C472" s="171">
        <f>SUM(C473:C474)</f>
        <v>0</v>
      </c>
      <c r="D472" s="172"/>
    </row>
    <row r="473" spans="1:4" s="151" customFormat="1" ht="32.25" customHeight="1">
      <c r="A473" s="173" t="s">
        <v>455</v>
      </c>
      <c r="B473" s="174"/>
      <c r="C473" s="175"/>
      <c r="D473" s="119"/>
    </row>
    <row r="474" spans="1:4" ht="32.25" customHeight="1">
      <c r="A474" s="173" t="s">
        <v>456</v>
      </c>
      <c r="B474" s="175"/>
      <c r="C474" s="175"/>
      <c r="D474" s="119"/>
    </row>
    <row r="475" spans="1:4" s="153" customFormat="1" ht="32.25" customHeight="1">
      <c r="A475" s="167" t="s">
        <v>57</v>
      </c>
      <c r="B475" s="177">
        <f>B476+B480+B486+B488</f>
        <v>0.07</v>
      </c>
      <c r="C475" s="177">
        <f>C476+C480+C486+C488</f>
        <v>0.12</v>
      </c>
      <c r="D475" s="169">
        <f>C475/B475</f>
        <v>1.714285714285714</v>
      </c>
    </row>
    <row r="476" spans="1:4" s="152" customFormat="1" ht="32.25" customHeight="1">
      <c r="A476" s="170" t="s">
        <v>457</v>
      </c>
      <c r="B476" s="178">
        <f>SUM(B477:B479)</f>
        <v>0</v>
      </c>
      <c r="C476" s="178">
        <f>SUM(C477:C479)</f>
        <v>0</v>
      </c>
      <c r="D476" s="172"/>
    </row>
    <row r="477" spans="1:4" ht="32.25" customHeight="1">
      <c r="A477" s="173" t="s">
        <v>80</v>
      </c>
      <c r="B477" s="175"/>
      <c r="C477" s="175"/>
      <c r="D477" s="119"/>
    </row>
    <row r="478" spans="1:4" ht="32.25" customHeight="1">
      <c r="A478" s="173" t="s">
        <v>458</v>
      </c>
      <c r="B478" s="175"/>
      <c r="C478" s="175"/>
      <c r="D478" s="119"/>
    </row>
    <row r="479" spans="1:4" ht="32.25" customHeight="1">
      <c r="A479" s="173" t="s">
        <v>459</v>
      </c>
      <c r="B479" s="175"/>
      <c r="C479" s="175"/>
      <c r="D479" s="119"/>
    </row>
    <row r="480" spans="1:4" s="152" customFormat="1" ht="32.25" customHeight="1">
      <c r="A480" s="170" t="s">
        <v>460</v>
      </c>
      <c r="B480" s="178">
        <f>SUM(B481:B485)</f>
        <v>0</v>
      </c>
      <c r="C480" s="178">
        <f>SUM(C481:C485)</f>
        <v>0</v>
      </c>
      <c r="D480" s="172"/>
    </row>
    <row r="481" spans="1:4" ht="32.25" customHeight="1">
      <c r="A481" s="173" t="s">
        <v>80</v>
      </c>
      <c r="B481" s="175"/>
      <c r="C481" s="175"/>
      <c r="D481" s="119"/>
    </row>
    <row r="482" spans="1:4" ht="32.25" customHeight="1">
      <c r="A482" s="173" t="s">
        <v>461</v>
      </c>
      <c r="B482" s="175"/>
      <c r="C482" s="175"/>
      <c r="D482" s="119"/>
    </row>
    <row r="483" spans="1:4" ht="32.25" customHeight="1">
      <c r="A483" s="173" t="s">
        <v>462</v>
      </c>
      <c r="B483" s="175"/>
      <c r="C483" s="175"/>
      <c r="D483" s="119"/>
    </row>
    <row r="484" spans="1:4" ht="32.25" customHeight="1">
      <c r="A484" s="173" t="s">
        <v>463</v>
      </c>
      <c r="B484" s="175"/>
      <c r="C484" s="175"/>
      <c r="D484" s="119"/>
    </row>
    <row r="485" spans="1:4" ht="32.25" customHeight="1">
      <c r="A485" s="173" t="s">
        <v>464</v>
      </c>
      <c r="B485" s="175"/>
      <c r="C485" s="175"/>
      <c r="D485" s="119"/>
    </row>
    <row r="486" spans="1:4" s="152" customFormat="1" ht="32.25" customHeight="1">
      <c r="A486" s="170" t="s">
        <v>465</v>
      </c>
      <c r="B486" s="178">
        <f>SUM(B487)</f>
        <v>0</v>
      </c>
      <c r="C486" s="178">
        <f>SUM(C487)</f>
        <v>0</v>
      </c>
      <c r="D486" s="172"/>
    </row>
    <row r="487" spans="1:4" ht="32.25" customHeight="1">
      <c r="A487" s="173" t="s">
        <v>466</v>
      </c>
      <c r="B487" s="175"/>
      <c r="C487" s="175"/>
      <c r="D487" s="119"/>
    </row>
    <row r="488" spans="1:4" s="152" customFormat="1" ht="32.25" customHeight="1">
      <c r="A488" s="179" t="s">
        <v>467</v>
      </c>
      <c r="B488" s="178">
        <f>SUM(B489:B490)</f>
        <v>0.07</v>
      </c>
      <c r="C488" s="178">
        <f>SUM(C489:C490)</f>
        <v>0.12</v>
      </c>
      <c r="D488" s="172">
        <f>C488/B488</f>
        <v>1.714285714285714</v>
      </c>
    </row>
    <row r="489" spans="1:4" ht="32.25" customHeight="1">
      <c r="A489" s="180" t="s">
        <v>468</v>
      </c>
      <c r="B489" s="175"/>
      <c r="C489" s="175"/>
      <c r="D489" s="119"/>
    </row>
    <row r="490" spans="1:4" ht="32.25" customHeight="1">
      <c r="A490" s="180" t="s">
        <v>469</v>
      </c>
      <c r="B490" s="175">
        <v>0.07</v>
      </c>
      <c r="C490" s="175">
        <v>0.12</v>
      </c>
      <c r="D490" s="119">
        <f>C490/B490</f>
        <v>1.714285714285714</v>
      </c>
    </row>
    <row r="491" spans="1:4" s="153" customFormat="1" ht="32.25" customHeight="1">
      <c r="A491" s="181" t="s">
        <v>59</v>
      </c>
      <c r="B491" s="177"/>
      <c r="C491" s="177"/>
      <c r="D491" s="169"/>
    </row>
    <row r="492" spans="1:4" s="153" customFormat="1" ht="32.25" customHeight="1">
      <c r="A492" s="181" t="s">
        <v>470</v>
      </c>
      <c r="D492" s="169"/>
    </row>
    <row r="493" spans="1:4" s="152" customFormat="1" ht="32.25" customHeight="1">
      <c r="A493" s="179" t="s">
        <v>471</v>
      </c>
      <c r="B493" s="178">
        <f>SUM(B494:B499)</f>
        <v>0</v>
      </c>
      <c r="C493" s="178">
        <f>SUM(C494:C499)</f>
        <v>0</v>
      </c>
      <c r="D493" s="172"/>
    </row>
    <row r="494" spans="1:4" ht="32.25" customHeight="1">
      <c r="A494" s="180" t="s">
        <v>80</v>
      </c>
      <c r="B494" s="175"/>
      <c r="C494" s="175"/>
      <c r="D494" s="119"/>
    </row>
    <row r="495" spans="1:4" ht="32.25" customHeight="1">
      <c r="A495" s="180" t="s">
        <v>85</v>
      </c>
      <c r="B495" s="175"/>
      <c r="C495" s="175"/>
      <c r="D495" s="119"/>
    </row>
    <row r="496" spans="1:4" ht="32.25" customHeight="1">
      <c r="A496" s="180" t="s">
        <v>472</v>
      </c>
      <c r="B496" s="175"/>
      <c r="C496" s="175"/>
      <c r="D496" s="119"/>
    </row>
    <row r="497" spans="1:4" ht="32.25" customHeight="1">
      <c r="A497" s="180" t="s">
        <v>473</v>
      </c>
      <c r="B497" s="175"/>
      <c r="C497" s="175"/>
      <c r="D497" s="119"/>
    </row>
    <row r="498" spans="1:4" ht="32.25" customHeight="1">
      <c r="A498" s="180" t="s">
        <v>92</v>
      </c>
      <c r="B498" s="175"/>
      <c r="C498" s="175"/>
      <c r="D498" s="119"/>
    </row>
    <row r="499" spans="1:4" ht="32.25" customHeight="1">
      <c r="A499" s="180" t="s">
        <v>474</v>
      </c>
      <c r="B499" s="175"/>
      <c r="C499" s="175"/>
      <c r="D499" s="119"/>
    </row>
    <row r="500" spans="1:4" s="152" customFormat="1" ht="32.25" customHeight="1">
      <c r="A500" s="179" t="s">
        <v>475</v>
      </c>
      <c r="B500" s="178">
        <f>SUM(B501:B504)</f>
        <v>0</v>
      </c>
      <c r="C500" s="178">
        <f>SUM(C501:C504)</f>
        <v>0</v>
      </c>
      <c r="D500" s="172"/>
    </row>
    <row r="501" spans="1:4" ht="32.25" customHeight="1">
      <c r="A501" s="180" t="s">
        <v>476</v>
      </c>
      <c r="B501" s="175"/>
      <c r="C501" s="175"/>
      <c r="D501" s="119"/>
    </row>
    <row r="502" spans="1:4" ht="32.25" customHeight="1">
      <c r="A502" s="180" t="s">
        <v>477</v>
      </c>
      <c r="B502" s="175"/>
      <c r="C502" s="175"/>
      <c r="D502" s="119"/>
    </row>
    <row r="503" spans="1:4" ht="32.25" customHeight="1">
      <c r="A503" s="180" t="s">
        <v>478</v>
      </c>
      <c r="B503" s="175"/>
      <c r="C503" s="175"/>
      <c r="D503" s="119"/>
    </row>
    <row r="504" spans="1:4" ht="32.25" customHeight="1">
      <c r="A504" s="182" t="s">
        <v>479</v>
      </c>
      <c r="B504" s="183"/>
      <c r="C504" s="184"/>
      <c r="D504" s="119"/>
    </row>
    <row r="505" spans="1:4" s="153" customFormat="1" ht="32.25" customHeight="1">
      <c r="A505" s="185" t="s">
        <v>62</v>
      </c>
      <c r="B505" s="186">
        <f>B506+B508</f>
        <v>0</v>
      </c>
      <c r="C505" s="186">
        <f>C506+C508</f>
        <v>0</v>
      </c>
      <c r="D505" s="169"/>
    </row>
    <row r="506" spans="1:4" s="152" customFormat="1" ht="32.25" customHeight="1">
      <c r="A506" s="187" t="s">
        <v>480</v>
      </c>
      <c r="B506" s="188">
        <f>SUM(B507)</f>
        <v>0</v>
      </c>
      <c r="C506" s="188">
        <f>SUM(C507)</f>
        <v>0</v>
      </c>
      <c r="D506" s="172"/>
    </row>
    <row r="507" spans="1:4" ht="32.25" customHeight="1">
      <c r="A507" s="182" t="s">
        <v>481</v>
      </c>
      <c r="B507" s="183"/>
      <c r="C507" s="184"/>
      <c r="D507" s="119"/>
    </row>
    <row r="508" spans="1:4" s="152" customFormat="1" ht="32.25" customHeight="1">
      <c r="A508" s="187" t="s">
        <v>482</v>
      </c>
      <c r="B508" s="188">
        <f>SUM(B509)</f>
        <v>0</v>
      </c>
      <c r="C508" s="188">
        <f>SUM(C509)</f>
        <v>0</v>
      </c>
      <c r="D508" s="172"/>
    </row>
    <row r="509" spans="1:4" ht="32.25" customHeight="1">
      <c r="A509" s="182" t="s">
        <v>483</v>
      </c>
      <c r="B509" s="183"/>
      <c r="C509" s="184"/>
      <c r="D509" s="119"/>
    </row>
    <row r="510" spans="1:4" ht="32.25" customHeight="1">
      <c r="A510" s="185" t="s">
        <v>63</v>
      </c>
      <c r="B510" s="186">
        <f>B513+B515+B511</f>
        <v>441.72</v>
      </c>
      <c r="C510" s="186">
        <f>C513+C515+C511</f>
        <v>1829.3999999999999</v>
      </c>
      <c r="D510" s="169">
        <f aca="true" t="shared" si="26" ref="D510:D518">C510/B510</f>
        <v>4.141537625645205</v>
      </c>
    </row>
    <row r="511" spans="1:4" ht="32.25" customHeight="1">
      <c r="A511" s="187" t="s">
        <v>484</v>
      </c>
      <c r="B511" s="188">
        <f>B512</f>
        <v>226.46</v>
      </c>
      <c r="C511" s="188">
        <f>C512</f>
        <v>507.08</v>
      </c>
      <c r="D511" s="172">
        <f t="shared" si="26"/>
        <v>2.239159233418705</v>
      </c>
    </row>
    <row r="512" spans="1:4" ht="32.25" customHeight="1">
      <c r="A512" s="182" t="s">
        <v>485</v>
      </c>
      <c r="B512" s="183">
        <v>226.46</v>
      </c>
      <c r="C512" s="183">
        <v>507.08</v>
      </c>
      <c r="D512" s="119">
        <f t="shared" si="26"/>
        <v>2.239159233418705</v>
      </c>
    </row>
    <row r="513" spans="1:4" ht="32.25" customHeight="1">
      <c r="A513" s="187" t="s">
        <v>486</v>
      </c>
      <c r="B513" s="189">
        <f>B514</f>
        <v>208.06</v>
      </c>
      <c r="C513" s="189">
        <f>C514</f>
        <v>1310.32</v>
      </c>
      <c r="D513" s="172">
        <f t="shared" si="26"/>
        <v>6.297798711910025</v>
      </c>
    </row>
    <row r="514" spans="1:4" ht="32.25" customHeight="1">
      <c r="A514" s="182" t="s">
        <v>487</v>
      </c>
      <c r="B514" s="183">
        <v>208.06</v>
      </c>
      <c r="C514" s="184">
        <v>1310.32</v>
      </c>
      <c r="D514" s="119">
        <f t="shared" si="26"/>
        <v>6.297798711910025</v>
      </c>
    </row>
    <row r="515" spans="1:4" ht="32.25" customHeight="1">
      <c r="A515" s="187" t="s">
        <v>488</v>
      </c>
      <c r="B515" s="189">
        <f>B516</f>
        <v>7.2</v>
      </c>
      <c r="C515" s="189">
        <f>C516</f>
        <v>12</v>
      </c>
      <c r="D515" s="172">
        <f t="shared" si="26"/>
        <v>1.6666666666666665</v>
      </c>
    </row>
    <row r="516" spans="1:4" ht="32.25" customHeight="1">
      <c r="A516" s="182" t="s">
        <v>295</v>
      </c>
      <c r="B516" s="183">
        <v>7.2</v>
      </c>
      <c r="C516" s="184">
        <v>12</v>
      </c>
      <c r="D516" s="119">
        <f t="shared" si="26"/>
        <v>1.6666666666666665</v>
      </c>
    </row>
    <row r="517" spans="1:4" s="153" customFormat="1" ht="32.25" customHeight="1">
      <c r="A517" s="185" t="s">
        <v>66</v>
      </c>
      <c r="B517" s="186">
        <f>SUM(B518)</f>
        <v>0</v>
      </c>
      <c r="C517" s="186">
        <f>SUM(C518)</f>
        <v>5000</v>
      </c>
      <c r="D517" s="169"/>
    </row>
    <row r="518" spans="1:4" ht="32.25" customHeight="1">
      <c r="A518" s="182" t="s">
        <v>489</v>
      </c>
      <c r="B518" s="183"/>
      <c r="C518" s="183">
        <v>5000</v>
      </c>
      <c r="D518" s="119"/>
    </row>
    <row r="519" spans="1:4" s="153" customFormat="1" ht="32.25" customHeight="1">
      <c r="A519" s="185" t="s">
        <v>65</v>
      </c>
      <c r="B519" s="186">
        <f>SUM(B520)</f>
        <v>0</v>
      </c>
      <c r="C519" s="186">
        <f>SUM(C520)</f>
        <v>0</v>
      </c>
      <c r="D519" s="169"/>
    </row>
    <row r="520" spans="1:4" s="152" customFormat="1" ht="32.25" customHeight="1">
      <c r="A520" s="187" t="s">
        <v>490</v>
      </c>
      <c r="B520" s="188">
        <f>SUM(B521:B522)</f>
        <v>0</v>
      </c>
      <c r="C520" s="188">
        <f>SUM(C521:C522)</f>
        <v>0</v>
      </c>
      <c r="D520" s="172"/>
    </row>
    <row r="521" spans="1:4" ht="32.25" customHeight="1">
      <c r="A521" s="182" t="s">
        <v>491</v>
      </c>
      <c r="B521" s="183"/>
      <c r="C521" s="184"/>
      <c r="D521" s="119"/>
    </row>
    <row r="522" spans="1:4" ht="32.25" customHeight="1">
      <c r="A522" s="182" t="s">
        <v>492</v>
      </c>
      <c r="B522" s="183"/>
      <c r="C522" s="184"/>
      <c r="D522" s="119"/>
    </row>
  </sheetData>
  <sheetProtection/>
  <autoFilter ref="A4:D522"/>
  <mergeCells count="2">
    <mergeCell ref="A1:D1"/>
    <mergeCell ref="A2:D2"/>
  </mergeCells>
  <printOptions horizontalCentered="1"/>
  <pageMargins left="0.59" right="0.59" top="0.59" bottom="0.59" header="0.59" footer="0.59"/>
  <pageSetup horizontalDpi="600" verticalDpi="600" orientation="landscape" pageOrder="overThenDown" paperSize="9" scale="58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9"/>
  <sheetViews>
    <sheetView workbookViewId="0" topLeftCell="A1">
      <selection activeCell="C104" sqref="C104"/>
    </sheetView>
  </sheetViews>
  <sheetFormatPr defaultColWidth="9.00390625" defaultRowHeight="12.75" customHeight="1"/>
  <cols>
    <col min="1" max="1" width="37.125" style="136" customWidth="1"/>
    <col min="2" max="2" width="20.875" style="136" customWidth="1"/>
    <col min="3" max="3" width="35.625" style="136" customWidth="1"/>
    <col min="4" max="4" width="20.875" style="136" customWidth="1"/>
    <col min="5" max="5" width="8.00390625" style="136" customWidth="1"/>
    <col min="6" max="255" width="9.00390625" style="137" customWidth="1"/>
  </cols>
  <sheetData>
    <row r="1" spans="1:4" s="136" customFormat="1" ht="18.75" customHeight="1">
      <c r="A1" s="138" t="s">
        <v>493</v>
      </c>
      <c r="B1" s="139"/>
      <c r="C1" s="139"/>
      <c r="D1" s="139"/>
    </row>
    <row r="2" spans="1:4" s="136" customFormat="1" ht="18.75" customHeight="1">
      <c r="A2" s="139"/>
      <c r="B2" s="139"/>
      <c r="C2" s="139"/>
      <c r="D2" s="139"/>
    </row>
    <row r="3" spans="1:4" s="136" customFormat="1" ht="22.5" customHeight="1">
      <c r="A3" s="139"/>
      <c r="B3" s="139"/>
      <c r="C3" s="139"/>
      <c r="D3" s="140" t="s">
        <v>1</v>
      </c>
    </row>
    <row r="4" spans="1:4" s="136" customFormat="1" ht="16.5" customHeight="1">
      <c r="A4" s="141" t="s">
        <v>494</v>
      </c>
      <c r="B4" s="141" t="s">
        <v>495</v>
      </c>
      <c r="C4" s="141" t="s">
        <v>494</v>
      </c>
      <c r="D4" s="141" t="s">
        <v>496</v>
      </c>
    </row>
    <row r="5" spans="1:4" s="136" customFormat="1" ht="16.5" customHeight="1">
      <c r="A5" s="141"/>
      <c r="B5" s="141"/>
      <c r="C5" s="141"/>
      <c r="D5" s="141"/>
    </row>
    <row r="6" spans="1:4" s="136" customFormat="1" ht="18.75" customHeight="1">
      <c r="A6" s="142" t="s">
        <v>497</v>
      </c>
      <c r="B6" s="143">
        <f>SUM(B7:B10)</f>
        <v>3198.2999999999997</v>
      </c>
      <c r="C6" s="142" t="s">
        <v>497</v>
      </c>
      <c r="D6" s="143">
        <f>SUM(D7:D10)</f>
        <v>0</v>
      </c>
    </row>
    <row r="7" spans="1:4" s="136" customFormat="1" ht="18.75" customHeight="1">
      <c r="A7" s="144" t="s">
        <v>498</v>
      </c>
      <c r="B7" s="145">
        <v>747.31</v>
      </c>
      <c r="C7" s="144" t="s">
        <v>498</v>
      </c>
      <c r="D7" s="145"/>
    </row>
    <row r="8" spans="1:4" s="136" customFormat="1" ht="18.75" customHeight="1">
      <c r="A8" s="144" t="s">
        <v>499</v>
      </c>
      <c r="B8" s="145">
        <v>255.77</v>
      </c>
      <c r="C8" s="144" t="s">
        <v>499</v>
      </c>
      <c r="D8" s="145"/>
    </row>
    <row r="9" spans="1:4" s="136" customFormat="1" ht="18.75" customHeight="1">
      <c r="A9" s="144" t="s">
        <v>500</v>
      </c>
      <c r="B9" s="145">
        <v>479.6</v>
      </c>
      <c r="C9" s="144" t="s">
        <v>500</v>
      </c>
      <c r="D9" s="145"/>
    </row>
    <row r="10" spans="1:4" s="136" customFormat="1" ht="18.75" customHeight="1">
      <c r="A10" s="144" t="s">
        <v>501</v>
      </c>
      <c r="B10" s="145">
        <v>1715.62</v>
      </c>
      <c r="C10" s="144" t="s">
        <v>501</v>
      </c>
      <c r="D10" s="145"/>
    </row>
    <row r="11" spans="1:4" s="136" customFormat="1" ht="18.75" customHeight="1">
      <c r="A11" s="146" t="s">
        <v>502</v>
      </c>
      <c r="B11" s="147">
        <f>SUM(B12:B22)</f>
        <v>2286.34</v>
      </c>
      <c r="C11" s="146" t="s">
        <v>502</v>
      </c>
      <c r="D11" s="147">
        <f>SUM(D12:D22)</f>
        <v>13094.19</v>
      </c>
    </row>
    <row r="12" spans="1:4" s="136" customFormat="1" ht="18.75" customHeight="1">
      <c r="A12" s="144" t="s">
        <v>503</v>
      </c>
      <c r="B12" s="145">
        <v>1789.7000000000003</v>
      </c>
      <c r="C12" s="144" t="s">
        <v>503</v>
      </c>
      <c r="D12" s="145">
        <v>1122.37</v>
      </c>
    </row>
    <row r="13" spans="1:4" s="136" customFormat="1" ht="18.75" customHeight="1">
      <c r="A13" s="144" t="s">
        <v>504</v>
      </c>
      <c r="B13" s="145"/>
      <c r="C13" s="144" t="s">
        <v>504</v>
      </c>
      <c r="D13" s="145"/>
    </row>
    <row r="14" spans="1:4" s="136" customFormat="1" ht="18.75" customHeight="1">
      <c r="A14" s="144" t="s">
        <v>505</v>
      </c>
      <c r="B14" s="145">
        <v>9.56</v>
      </c>
      <c r="C14" s="144" t="s">
        <v>505</v>
      </c>
      <c r="D14" s="145"/>
    </row>
    <row r="15" spans="1:4" s="136" customFormat="1" ht="18.75" customHeight="1">
      <c r="A15" s="144" t="s">
        <v>506</v>
      </c>
      <c r="B15" s="145"/>
      <c r="C15" s="144" t="s">
        <v>506</v>
      </c>
      <c r="D15" s="145">
        <v>27.46</v>
      </c>
    </row>
    <row r="16" spans="1:4" s="136" customFormat="1" ht="18.75" customHeight="1">
      <c r="A16" s="144" t="s">
        <v>507</v>
      </c>
      <c r="B16" s="145"/>
      <c r="C16" s="144" t="s">
        <v>507</v>
      </c>
      <c r="D16" s="145">
        <v>11944.36</v>
      </c>
    </row>
    <row r="17" spans="1:4" s="136" customFormat="1" ht="18.75" customHeight="1">
      <c r="A17" s="144" t="s">
        <v>508</v>
      </c>
      <c r="B17" s="145">
        <v>1.41</v>
      </c>
      <c r="C17" s="144" t="s">
        <v>508</v>
      </c>
      <c r="D17" s="145"/>
    </row>
    <row r="18" spans="1:4" s="136" customFormat="1" ht="18.75" customHeight="1">
      <c r="A18" s="144" t="s">
        <v>509</v>
      </c>
      <c r="B18" s="145"/>
      <c r="C18" s="144" t="s">
        <v>509</v>
      </c>
      <c r="D18" s="145"/>
    </row>
    <row r="19" spans="1:4" s="136" customFormat="1" ht="18.75" customHeight="1">
      <c r="A19" s="144" t="s">
        <v>510</v>
      </c>
      <c r="B19" s="145">
        <v>6.46</v>
      </c>
      <c r="C19" s="144" t="s">
        <v>510</v>
      </c>
      <c r="D19" s="145"/>
    </row>
    <row r="20" spans="1:4" s="136" customFormat="1" ht="18.75" customHeight="1">
      <c r="A20" s="144" t="s">
        <v>511</v>
      </c>
      <c r="B20" s="145">
        <v>174.02</v>
      </c>
      <c r="C20" s="144" t="s">
        <v>511</v>
      </c>
      <c r="D20" s="145"/>
    </row>
    <row r="21" spans="1:4" s="136" customFormat="1" ht="18.75" customHeight="1">
      <c r="A21" s="144" t="s">
        <v>512</v>
      </c>
      <c r="B21" s="145"/>
      <c r="C21" s="144" t="s">
        <v>512</v>
      </c>
      <c r="D21" s="145"/>
    </row>
    <row r="22" spans="1:4" s="136" customFormat="1" ht="18.75" customHeight="1">
      <c r="A22" s="144" t="s">
        <v>513</v>
      </c>
      <c r="B22" s="145">
        <v>305.19</v>
      </c>
      <c r="C22" s="144" t="s">
        <v>513</v>
      </c>
      <c r="D22" s="145"/>
    </row>
    <row r="23" spans="1:4" s="136" customFormat="1" ht="18.75" customHeight="1">
      <c r="A23" s="146" t="s">
        <v>514</v>
      </c>
      <c r="B23" s="147">
        <f>SUM(B24:B30)</f>
        <v>114.05</v>
      </c>
      <c r="C23" s="146" t="s">
        <v>514</v>
      </c>
      <c r="D23" s="147">
        <f>SUM(D24:D30)</f>
        <v>21866.789999999997</v>
      </c>
    </row>
    <row r="24" spans="1:4" s="136" customFormat="1" ht="18.75" customHeight="1">
      <c r="A24" s="144" t="s">
        <v>515</v>
      </c>
      <c r="B24" s="145"/>
      <c r="C24" s="144" t="s">
        <v>515</v>
      </c>
      <c r="D24" s="145">
        <v>165</v>
      </c>
    </row>
    <row r="25" spans="1:4" s="136" customFormat="1" ht="18.75" customHeight="1">
      <c r="A25" s="144" t="s">
        <v>516</v>
      </c>
      <c r="B25" s="145"/>
      <c r="C25" s="144" t="s">
        <v>516</v>
      </c>
      <c r="D25" s="145">
        <v>12227.46</v>
      </c>
    </row>
    <row r="26" spans="1:4" s="136" customFormat="1" ht="18.75" customHeight="1">
      <c r="A26" s="144" t="s">
        <v>517</v>
      </c>
      <c r="B26" s="145"/>
      <c r="C26" s="144" t="s">
        <v>517</v>
      </c>
      <c r="D26" s="145"/>
    </row>
    <row r="27" spans="1:4" s="136" customFormat="1" ht="18.75" customHeight="1">
      <c r="A27" s="144" t="s">
        <v>518</v>
      </c>
      <c r="B27" s="145"/>
      <c r="C27" s="144" t="s">
        <v>518</v>
      </c>
      <c r="D27" s="145">
        <v>948.73</v>
      </c>
    </row>
    <row r="28" spans="1:4" s="136" customFormat="1" ht="18.75" customHeight="1">
      <c r="A28" s="144" t="s">
        <v>519</v>
      </c>
      <c r="B28" s="145">
        <v>114.05</v>
      </c>
      <c r="C28" s="144" t="s">
        <v>519</v>
      </c>
      <c r="D28" s="145">
        <v>110.95</v>
      </c>
    </row>
    <row r="29" spans="1:4" s="136" customFormat="1" ht="18.75" customHeight="1">
      <c r="A29" s="144" t="s">
        <v>520</v>
      </c>
      <c r="B29" s="145"/>
      <c r="C29" s="144" t="s">
        <v>520</v>
      </c>
      <c r="D29" s="145">
        <v>6437.62</v>
      </c>
    </row>
    <row r="30" spans="1:4" s="136" customFormat="1" ht="18.75" customHeight="1">
      <c r="A30" s="144" t="s">
        <v>521</v>
      </c>
      <c r="B30" s="145"/>
      <c r="C30" s="144" t="s">
        <v>521</v>
      </c>
      <c r="D30" s="145">
        <v>1977.03</v>
      </c>
    </row>
    <row r="31" spans="1:4" s="136" customFormat="1" ht="18.75" customHeight="1">
      <c r="A31" s="146" t="s">
        <v>522</v>
      </c>
      <c r="B31" s="147">
        <f>SUM(B32:B37)</f>
        <v>0</v>
      </c>
      <c r="C31" s="146" t="s">
        <v>522</v>
      </c>
      <c r="D31" s="147">
        <f>SUM(D32:D37)</f>
        <v>0</v>
      </c>
    </row>
    <row r="32" spans="1:4" s="136" customFormat="1" ht="18.75" customHeight="1">
      <c r="A32" s="144" t="s">
        <v>515</v>
      </c>
      <c r="B32" s="145"/>
      <c r="C32" s="144" t="s">
        <v>515</v>
      </c>
      <c r="D32" s="145"/>
    </row>
    <row r="33" spans="1:4" s="136" customFormat="1" ht="18.75" customHeight="1">
      <c r="A33" s="144" t="s">
        <v>516</v>
      </c>
      <c r="B33" s="145"/>
      <c r="C33" s="144" t="s">
        <v>516</v>
      </c>
      <c r="D33" s="145"/>
    </row>
    <row r="34" spans="1:4" s="136" customFormat="1" ht="18.75" customHeight="1">
      <c r="A34" s="144" t="s">
        <v>517</v>
      </c>
      <c r="B34" s="145"/>
      <c r="C34" s="144" t="s">
        <v>517</v>
      </c>
      <c r="D34" s="145"/>
    </row>
    <row r="35" spans="1:4" s="136" customFormat="1" ht="18.75" customHeight="1">
      <c r="A35" s="144" t="s">
        <v>519</v>
      </c>
      <c r="B35" s="145"/>
      <c r="C35" s="144" t="s">
        <v>519</v>
      </c>
      <c r="D35" s="145"/>
    </row>
    <row r="36" spans="1:4" s="136" customFormat="1" ht="18.75" customHeight="1">
      <c r="A36" s="144" t="s">
        <v>520</v>
      </c>
      <c r="B36" s="145"/>
      <c r="C36" s="144" t="s">
        <v>520</v>
      </c>
      <c r="D36" s="145"/>
    </row>
    <row r="37" spans="1:4" s="136" customFormat="1" ht="18.75" customHeight="1">
      <c r="A37" s="144" t="s">
        <v>521</v>
      </c>
      <c r="B37" s="145"/>
      <c r="C37" s="144" t="s">
        <v>521</v>
      </c>
      <c r="D37" s="145"/>
    </row>
    <row r="38" spans="1:4" s="136" customFormat="1" ht="18.75" customHeight="1">
      <c r="A38" s="146" t="s">
        <v>523</v>
      </c>
      <c r="B38" s="147">
        <f>SUM(B39:B41)</f>
        <v>11512.610000000002</v>
      </c>
      <c r="C38" s="146" t="s">
        <v>523</v>
      </c>
      <c r="D38" s="147">
        <f>SUM(D39:D41)</f>
        <v>2741.749999999998</v>
      </c>
    </row>
    <row r="39" spans="1:4" s="136" customFormat="1" ht="18.75" customHeight="1">
      <c r="A39" s="144" t="s">
        <v>524</v>
      </c>
      <c r="B39" s="145">
        <v>8795.280000000002</v>
      </c>
      <c r="C39" s="144" t="s">
        <v>524</v>
      </c>
      <c r="D39" s="145">
        <v>2561.749999999998</v>
      </c>
    </row>
    <row r="40" spans="1:4" s="136" customFormat="1" ht="18.75" customHeight="1">
      <c r="A40" s="144" t="s">
        <v>525</v>
      </c>
      <c r="B40" s="145">
        <v>2717.33</v>
      </c>
      <c r="C40" s="144" t="s">
        <v>525</v>
      </c>
      <c r="D40" s="145"/>
    </row>
    <row r="41" spans="1:4" s="136" customFormat="1" ht="18.75" customHeight="1">
      <c r="A41" s="144" t="s">
        <v>526</v>
      </c>
      <c r="B41" s="145"/>
      <c r="C41" s="144" t="s">
        <v>526</v>
      </c>
      <c r="D41" s="145">
        <v>180</v>
      </c>
    </row>
    <row r="42" spans="1:4" s="136" customFormat="1" ht="18.75" customHeight="1">
      <c r="A42" s="146" t="s">
        <v>527</v>
      </c>
      <c r="B42" s="147">
        <f>SUM(B43:B44)</f>
        <v>0</v>
      </c>
      <c r="C42" s="146" t="s">
        <v>527</v>
      </c>
      <c r="D42" s="147">
        <f>SUM(D43:D44)</f>
        <v>4219.25</v>
      </c>
    </row>
    <row r="43" spans="1:4" s="136" customFormat="1" ht="18.75" customHeight="1">
      <c r="A43" s="144" t="s">
        <v>528</v>
      </c>
      <c r="B43" s="145"/>
      <c r="C43" s="144" t="s">
        <v>528</v>
      </c>
      <c r="D43" s="145">
        <v>4219.25</v>
      </c>
    </row>
    <row r="44" spans="1:4" s="136" customFormat="1" ht="18.75" customHeight="1">
      <c r="A44" s="144" t="s">
        <v>529</v>
      </c>
      <c r="B44" s="145"/>
      <c r="C44" s="144" t="s">
        <v>529</v>
      </c>
      <c r="D44" s="145"/>
    </row>
    <row r="45" spans="1:4" s="136" customFormat="1" ht="18.75" customHeight="1">
      <c r="A45" s="146" t="s">
        <v>530</v>
      </c>
      <c r="B45" s="147">
        <f>SUM(B46:B51)</f>
        <v>0</v>
      </c>
      <c r="C45" s="146" t="s">
        <v>530</v>
      </c>
      <c r="D45" s="147">
        <f>SUM(D46:D51)</f>
        <v>3622.38</v>
      </c>
    </row>
    <row r="46" spans="1:4" s="136" customFormat="1" ht="18.75" customHeight="1">
      <c r="A46" s="144" t="s">
        <v>531</v>
      </c>
      <c r="B46" s="145"/>
      <c r="C46" s="144" t="s">
        <v>531</v>
      </c>
      <c r="D46" s="145">
        <v>522.38</v>
      </c>
    </row>
    <row r="47" spans="1:4" s="136" customFormat="1" ht="18.75" customHeight="1">
      <c r="A47" s="144" t="s">
        <v>532</v>
      </c>
      <c r="B47" s="145"/>
      <c r="C47" s="144" t="s">
        <v>532</v>
      </c>
      <c r="D47" s="145"/>
    </row>
    <row r="48" spans="1:4" s="136" customFormat="1" ht="18.75" customHeight="1">
      <c r="A48" s="144" t="s">
        <v>533</v>
      </c>
      <c r="B48" s="145"/>
      <c r="C48" s="144" t="s">
        <v>533</v>
      </c>
      <c r="D48" s="145"/>
    </row>
    <row r="49" spans="1:4" s="136" customFormat="1" ht="18.75" customHeight="1">
      <c r="A49" s="144" t="s">
        <v>531</v>
      </c>
      <c r="B49" s="145"/>
      <c r="C49" s="144" t="s">
        <v>531</v>
      </c>
      <c r="D49" s="145"/>
    </row>
    <row r="50" spans="1:4" s="136" customFormat="1" ht="18.75" customHeight="1">
      <c r="A50" s="144" t="s">
        <v>532</v>
      </c>
      <c r="B50" s="145"/>
      <c r="C50" s="144" t="s">
        <v>532</v>
      </c>
      <c r="D50" s="145"/>
    </row>
    <row r="51" spans="1:4" s="136" customFormat="1" ht="18.75" customHeight="1">
      <c r="A51" s="144" t="s">
        <v>534</v>
      </c>
      <c r="B51" s="145"/>
      <c r="C51" s="144" t="s">
        <v>535</v>
      </c>
      <c r="D51" s="145">
        <v>3100</v>
      </c>
    </row>
    <row r="52" spans="1:4" s="136" customFormat="1" ht="18.75" customHeight="1">
      <c r="A52" s="146" t="s">
        <v>536</v>
      </c>
      <c r="B52" s="147">
        <f>SUM(B53:B55)</f>
        <v>0</v>
      </c>
      <c r="C52" s="146" t="s">
        <v>536</v>
      </c>
      <c r="D52" s="147">
        <f>SUM(D53:D55)</f>
        <v>0</v>
      </c>
    </row>
    <row r="53" spans="1:4" s="136" customFormat="1" ht="18.75" customHeight="1">
      <c r="A53" s="144" t="s">
        <v>537</v>
      </c>
      <c r="B53" s="145"/>
      <c r="C53" s="144" t="s">
        <v>538</v>
      </c>
      <c r="D53" s="145"/>
    </row>
    <row r="54" spans="1:4" s="136" customFormat="1" ht="18.75" customHeight="1">
      <c r="A54" s="144" t="s">
        <v>539</v>
      </c>
      <c r="B54" s="145"/>
      <c r="C54" s="144" t="s">
        <v>540</v>
      </c>
      <c r="D54" s="145"/>
    </row>
    <row r="55" spans="1:4" s="136" customFormat="1" ht="18.75" customHeight="1">
      <c r="A55" s="144" t="s">
        <v>541</v>
      </c>
      <c r="B55" s="145"/>
      <c r="C55" s="144" t="s">
        <v>535</v>
      </c>
      <c r="D55" s="145"/>
    </row>
    <row r="56" spans="1:4" s="136" customFormat="1" ht="18.75" customHeight="1">
      <c r="A56" s="146" t="s">
        <v>542</v>
      </c>
      <c r="B56" s="147">
        <f>SUM(B57:B61)</f>
        <v>141.94</v>
      </c>
      <c r="C56" s="146" t="s">
        <v>542</v>
      </c>
      <c r="D56" s="147">
        <f>SUM(D57:D61)</f>
        <v>4682.88</v>
      </c>
    </row>
    <row r="57" spans="1:4" s="136" customFormat="1" ht="18.75" customHeight="1">
      <c r="A57" s="144" t="s">
        <v>543</v>
      </c>
      <c r="B57" s="145">
        <v>0</v>
      </c>
      <c r="C57" s="144" t="s">
        <v>544</v>
      </c>
      <c r="D57" s="145">
        <v>4682.88</v>
      </c>
    </row>
    <row r="58" spans="1:4" s="136" customFormat="1" ht="18.75" customHeight="1">
      <c r="A58" s="144" t="s">
        <v>545</v>
      </c>
      <c r="B58" s="145"/>
      <c r="C58" s="144" t="s">
        <v>546</v>
      </c>
      <c r="D58" s="145"/>
    </row>
    <row r="59" spans="1:4" s="136" customFormat="1" ht="18.75" customHeight="1">
      <c r="A59" s="144" t="s">
        <v>547</v>
      </c>
      <c r="B59" s="145"/>
      <c r="C59" s="144" t="s">
        <v>548</v>
      </c>
      <c r="D59" s="145"/>
    </row>
    <row r="60" spans="1:4" s="136" customFormat="1" ht="18.75" customHeight="1">
      <c r="A60" s="144" t="s">
        <v>549</v>
      </c>
      <c r="B60" s="145">
        <v>62.4</v>
      </c>
      <c r="C60" s="144" t="s">
        <v>550</v>
      </c>
      <c r="D60" s="145"/>
    </row>
    <row r="61" spans="1:4" s="136" customFormat="1" ht="18.75" customHeight="1">
      <c r="A61" s="144" t="s">
        <v>551</v>
      </c>
      <c r="B61" s="145">
        <v>79.54</v>
      </c>
      <c r="C61" s="144" t="s">
        <v>552</v>
      </c>
      <c r="D61" s="145"/>
    </row>
    <row r="62" spans="1:4" s="136" customFormat="1" ht="18.75" customHeight="1">
      <c r="A62" s="146" t="s">
        <v>553</v>
      </c>
      <c r="B62" s="147">
        <f>SUM(B63:B64)</f>
        <v>0</v>
      </c>
      <c r="C62" s="146" t="s">
        <v>553</v>
      </c>
      <c r="D62" s="147">
        <f>SUM(D63:D64)</f>
        <v>0</v>
      </c>
    </row>
    <row r="63" spans="1:4" s="136" customFormat="1" ht="18.75" customHeight="1">
      <c r="A63" s="144" t="s">
        <v>554</v>
      </c>
      <c r="B63" s="145"/>
      <c r="C63" s="144" t="s">
        <v>555</v>
      </c>
      <c r="D63" s="145"/>
    </row>
    <row r="64" spans="1:4" s="136" customFormat="1" ht="18.75" customHeight="1">
      <c r="A64" s="144" t="s">
        <v>556</v>
      </c>
      <c r="B64" s="145"/>
      <c r="C64" s="144" t="s">
        <v>557</v>
      </c>
      <c r="D64" s="145"/>
    </row>
    <row r="65" spans="1:4" s="136" customFormat="1" ht="18.75" customHeight="1">
      <c r="A65" s="146" t="s">
        <v>558</v>
      </c>
      <c r="B65" s="147">
        <f>SUM(B66:B69)</f>
        <v>0</v>
      </c>
      <c r="C65" s="146" t="s">
        <v>558</v>
      </c>
      <c r="D65" s="147">
        <f>SUM(D66:D69)</f>
        <v>0</v>
      </c>
    </row>
    <row r="66" spans="1:4" s="136" customFormat="1" ht="18.75" customHeight="1">
      <c r="A66" s="144" t="s">
        <v>559</v>
      </c>
      <c r="B66" s="145"/>
      <c r="C66" s="144" t="s">
        <v>560</v>
      </c>
      <c r="D66" s="145"/>
    </row>
    <row r="67" spans="1:4" s="136" customFormat="1" ht="18.75" customHeight="1">
      <c r="A67" s="144" t="s">
        <v>561</v>
      </c>
      <c r="B67" s="145"/>
      <c r="C67" s="144" t="s">
        <v>562</v>
      </c>
      <c r="D67" s="145"/>
    </row>
    <row r="68" spans="1:4" s="136" customFormat="1" ht="18.75" customHeight="1">
      <c r="A68" s="144" t="s">
        <v>563</v>
      </c>
      <c r="B68" s="145"/>
      <c r="C68" s="144" t="s">
        <v>564</v>
      </c>
      <c r="D68" s="145"/>
    </row>
    <row r="69" spans="1:4" s="136" customFormat="1" ht="18.75" customHeight="1">
      <c r="A69" s="144" t="s">
        <v>565</v>
      </c>
      <c r="B69" s="145"/>
      <c r="C69" s="144" t="s">
        <v>566</v>
      </c>
      <c r="D69" s="145"/>
    </row>
    <row r="70" spans="1:4" s="136" customFormat="1" ht="18.75" customHeight="1">
      <c r="A70" s="146" t="s">
        <v>567</v>
      </c>
      <c r="B70" s="147">
        <f>SUM(B71:B72)</f>
        <v>0</v>
      </c>
      <c r="C70" s="146" t="s">
        <v>567</v>
      </c>
      <c r="D70" s="147">
        <f>SUM(D71:D72)</f>
        <v>0</v>
      </c>
    </row>
    <row r="71" spans="1:4" s="136" customFormat="1" ht="18.75" customHeight="1">
      <c r="A71" s="144" t="s">
        <v>568</v>
      </c>
      <c r="B71" s="145"/>
      <c r="C71" s="144" t="s">
        <v>569</v>
      </c>
      <c r="D71" s="145"/>
    </row>
    <row r="72" spans="1:4" s="136" customFormat="1" ht="18.75" customHeight="1">
      <c r="A72" s="144" t="s">
        <v>570</v>
      </c>
      <c r="B72" s="145"/>
      <c r="C72" s="144" t="s">
        <v>571</v>
      </c>
      <c r="D72" s="145"/>
    </row>
    <row r="73" spans="1:4" s="136" customFormat="1" ht="18.75" customHeight="1">
      <c r="A73" s="146" t="s">
        <v>572</v>
      </c>
      <c r="B73" s="147">
        <f>SUM(B74:B77)</f>
        <v>0</v>
      </c>
      <c r="C73" s="146" t="s">
        <v>572</v>
      </c>
      <c r="D73" s="147">
        <f>SUM(D74:D77)</f>
        <v>0</v>
      </c>
    </row>
    <row r="74" spans="1:4" s="136" customFormat="1" ht="18.75" customHeight="1">
      <c r="A74" s="144" t="s">
        <v>573</v>
      </c>
      <c r="B74" s="145"/>
      <c r="C74" s="144" t="s">
        <v>574</v>
      </c>
      <c r="D74" s="145"/>
    </row>
    <row r="75" spans="1:4" s="136" customFormat="1" ht="18.75" customHeight="1">
      <c r="A75" s="144" t="s">
        <v>575</v>
      </c>
      <c r="B75" s="145"/>
      <c r="C75" s="144" t="s">
        <v>576</v>
      </c>
      <c r="D75" s="145"/>
    </row>
    <row r="76" spans="1:4" s="136" customFormat="1" ht="18.75" customHeight="1">
      <c r="A76" s="144" t="s">
        <v>577</v>
      </c>
      <c r="B76" s="145"/>
      <c r="C76" s="144" t="s">
        <v>578</v>
      </c>
      <c r="D76" s="145"/>
    </row>
    <row r="77" spans="1:4" s="136" customFormat="1" ht="18.75" customHeight="1">
      <c r="A77" s="144" t="s">
        <v>579</v>
      </c>
      <c r="B77" s="145"/>
      <c r="C77" s="144" t="s">
        <v>580</v>
      </c>
      <c r="D77" s="145"/>
    </row>
    <row r="78" spans="1:4" s="136" customFormat="1" ht="18.75" customHeight="1">
      <c r="A78" s="146" t="s">
        <v>581</v>
      </c>
      <c r="B78" s="147">
        <f>SUM(B79:B80)</f>
        <v>0</v>
      </c>
      <c r="C78" s="146" t="s">
        <v>581</v>
      </c>
      <c r="D78" s="147">
        <f>SUM(D79:D80)</f>
        <v>0</v>
      </c>
    </row>
    <row r="79" spans="1:4" s="136" customFormat="1" ht="18.75" customHeight="1">
      <c r="A79" s="144" t="s">
        <v>582</v>
      </c>
      <c r="B79" s="145"/>
      <c r="C79" s="144" t="s">
        <v>583</v>
      </c>
      <c r="D79" s="145"/>
    </row>
    <row r="80" spans="1:4" s="136" customFormat="1" ht="18.75" customHeight="1">
      <c r="A80" s="144" t="s">
        <v>584</v>
      </c>
      <c r="B80" s="145"/>
      <c r="C80" s="144" t="s">
        <v>585</v>
      </c>
      <c r="D80" s="145"/>
    </row>
    <row r="81" spans="1:4" s="136" customFormat="1" ht="18.75" customHeight="1">
      <c r="A81" s="146" t="s">
        <v>64</v>
      </c>
      <c r="B81" s="147">
        <f>SUM(B82:B86)</f>
        <v>0</v>
      </c>
      <c r="C81" s="146" t="s">
        <v>64</v>
      </c>
      <c r="D81" s="147">
        <f>SUM(D82:D86)</f>
        <v>0</v>
      </c>
    </row>
    <row r="82" spans="1:4" s="136" customFormat="1" ht="18.75" customHeight="1">
      <c r="A82" s="144" t="s">
        <v>582</v>
      </c>
      <c r="B82" s="145"/>
      <c r="C82" s="144" t="s">
        <v>583</v>
      </c>
      <c r="D82" s="145"/>
    </row>
    <row r="83" spans="1:4" s="136" customFormat="1" ht="18.75" customHeight="1">
      <c r="A83" s="144" t="s">
        <v>586</v>
      </c>
      <c r="B83" s="145"/>
      <c r="C83" s="144" t="s">
        <v>587</v>
      </c>
      <c r="D83" s="145"/>
    </row>
    <row r="84" spans="1:4" s="136" customFormat="1" ht="18.75" customHeight="1">
      <c r="A84" s="144" t="s">
        <v>588</v>
      </c>
      <c r="B84" s="145"/>
      <c r="C84" s="144" t="s">
        <v>589</v>
      </c>
      <c r="D84" s="145"/>
    </row>
    <row r="85" spans="1:4" s="136" customFormat="1" ht="18.75" customHeight="1">
      <c r="A85" s="144" t="s">
        <v>590</v>
      </c>
      <c r="B85" s="145"/>
      <c r="C85" s="144" t="s">
        <v>591</v>
      </c>
      <c r="D85" s="145"/>
    </row>
    <row r="86" spans="1:4" s="136" customFormat="1" ht="18.75" customHeight="1">
      <c r="A86" s="144" t="s">
        <v>592</v>
      </c>
      <c r="B86" s="145"/>
      <c r="C86" s="144" t="s">
        <v>64</v>
      </c>
      <c r="D86" s="145"/>
    </row>
    <row r="87" spans="1:4" s="136" customFormat="1" ht="18.75" customHeight="1">
      <c r="A87" s="144"/>
      <c r="B87" s="145"/>
      <c r="C87" s="144"/>
      <c r="D87" s="145"/>
    </row>
    <row r="88" spans="1:4" s="136" customFormat="1" ht="18.75" customHeight="1">
      <c r="A88" s="144"/>
      <c r="B88" s="145"/>
      <c r="C88" s="144"/>
      <c r="D88" s="145"/>
    </row>
    <row r="89" spans="1:5" s="136" customFormat="1" ht="18.75" customHeight="1">
      <c r="A89" s="146" t="s">
        <v>593</v>
      </c>
      <c r="B89" s="147">
        <f>B6+B11+B23+B31+B38+B42+B45+B52+B56+B62+B65+B70+B73+B78+B81</f>
        <v>17253.24</v>
      </c>
      <c r="C89" s="146" t="s">
        <v>594</v>
      </c>
      <c r="D89" s="147">
        <f>D6+D11+D23+D31+D38+D42+D45+D52+D56+D62+D65+D70+D73+D78+D81</f>
        <v>50227.23999999999</v>
      </c>
      <c r="E89" s="148"/>
    </row>
    <row r="90" spans="1:4" s="136" customFormat="1" ht="18.75" customHeight="1">
      <c r="A90" s="144"/>
      <c r="B90" s="144"/>
      <c r="C90" s="144"/>
      <c r="D90" s="145"/>
    </row>
    <row r="91" spans="1:4" s="136" customFormat="1" ht="18.75" customHeight="1">
      <c r="A91" s="144"/>
      <c r="B91" s="144"/>
      <c r="C91" s="144"/>
      <c r="D91" s="145"/>
    </row>
    <row r="92" spans="1:4" s="136" customFormat="1" ht="18.75" customHeight="1">
      <c r="A92" s="144"/>
      <c r="B92" s="144"/>
      <c r="C92" s="146" t="s">
        <v>595</v>
      </c>
      <c r="D92" s="147">
        <f>B89+D89</f>
        <v>67480.48</v>
      </c>
    </row>
    <row r="93" spans="1:4" s="136" customFormat="1" ht="18.75" customHeight="1">
      <c r="A93" s="149"/>
      <c r="B93" s="149"/>
      <c r="C93" s="149"/>
      <c r="D93" s="149"/>
    </row>
    <row r="94" spans="1:4" s="136" customFormat="1" ht="18.75" customHeight="1">
      <c r="A94" s="149"/>
      <c r="B94" s="149"/>
      <c r="C94" s="149"/>
      <c r="D94" s="149"/>
    </row>
    <row r="95" spans="1:4" s="136" customFormat="1" ht="15">
      <c r="A95" s="149"/>
      <c r="B95" s="149"/>
      <c r="C95" s="149"/>
      <c r="D95" s="149"/>
    </row>
    <row r="96" spans="1:4" s="136" customFormat="1" ht="15">
      <c r="A96" s="149"/>
      <c r="B96" s="149"/>
      <c r="C96" s="149"/>
      <c r="D96" s="149"/>
    </row>
    <row r="97" spans="1:4" s="136" customFormat="1" ht="15">
      <c r="A97" s="149"/>
      <c r="B97" s="149"/>
      <c r="C97" s="149"/>
      <c r="D97" s="149"/>
    </row>
    <row r="98" spans="1:4" s="136" customFormat="1" ht="15">
      <c r="A98" s="149"/>
      <c r="B98" s="149"/>
      <c r="C98" s="149"/>
      <c r="D98" s="149"/>
    </row>
    <row r="99" spans="1:4" s="136" customFormat="1" ht="15">
      <c r="A99" s="149"/>
      <c r="B99" s="149"/>
      <c r="C99" s="149"/>
      <c r="D99" s="149"/>
    </row>
  </sheetData>
  <sheetProtection formatCells="0" formatColumns="0" formatRows="0" insertColumns="0" insertRows="0" insertHyperlinks="0" deleteColumns="0" deleteRows="0" sort="0" autoFilter="0" pivotTables="0"/>
  <mergeCells count="5">
    <mergeCell ref="A4:A5"/>
    <mergeCell ref="B4:B5"/>
    <mergeCell ref="C4:C5"/>
    <mergeCell ref="D4:D5"/>
    <mergeCell ref="A1:D2"/>
  </mergeCells>
  <printOptions/>
  <pageMargins left="0.75" right="0.75" top="1" bottom="1" header="0.5" footer="0.5"/>
  <pageSetup fitToHeight="1" fitToWidth="1" horizontalDpi="300" verticalDpi="300" orientation="portrait" paperSize="9" scale="3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showGridLines="0" showZeros="0" view="pageBreakPreview" zoomScaleNormal="70" zoomScaleSheetLayoutView="100" workbookViewId="0" topLeftCell="A7">
      <selection activeCell="C15" sqref="C15"/>
    </sheetView>
  </sheetViews>
  <sheetFormatPr defaultColWidth="9.00390625" defaultRowHeight="14.25"/>
  <cols>
    <col min="1" max="1" width="37.50390625" style="102" customWidth="1"/>
    <col min="2" max="4" width="15.125" style="110" customWidth="1"/>
    <col min="5" max="5" width="12.25390625" style="110" customWidth="1"/>
    <col min="6" max="6" width="12.25390625" style="111" customWidth="1"/>
    <col min="7" max="7" width="15.125" style="112" customWidth="1"/>
    <col min="8" max="8" width="12.25390625" style="113" customWidth="1"/>
    <col min="9" max="9" width="10.75390625" style="102" bestFit="1" customWidth="1"/>
    <col min="10" max="16384" width="9.00390625" style="102" customWidth="1"/>
  </cols>
  <sheetData>
    <row r="1" spans="1:8" s="107" customFormat="1" ht="48" customHeight="1">
      <c r="A1" s="114" t="s">
        <v>596</v>
      </c>
      <c r="B1" s="114"/>
      <c r="C1" s="114"/>
      <c r="D1" s="114"/>
      <c r="E1" s="114"/>
      <c r="F1" s="114"/>
      <c r="G1" s="114"/>
      <c r="H1" s="114"/>
    </row>
    <row r="2" spans="6:8" ht="14.25">
      <c r="F2" s="115"/>
      <c r="G2" s="110"/>
      <c r="H2" s="115" t="s">
        <v>1</v>
      </c>
    </row>
    <row r="3" spans="1:8" ht="42" customHeight="1">
      <c r="A3" s="6" t="s">
        <v>2</v>
      </c>
      <c r="B3" s="83" t="s">
        <v>3</v>
      </c>
      <c r="C3" s="83"/>
      <c r="D3" s="83"/>
      <c r="E3" s="83"/>
      <c r="F3" s="83"/>
      <c r="G3" s="84" t="s">
        <v>4</v>
      </c>
      <c r="H3" s="84"/>
    </row>
    <row r="4" spans="1:8" s="108" customFormat="1" ht="42" customHeight="1">
      <c r="A4" s="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5</v>
      </c>
      <c r="H4" s="23" t="s">
        <v>10</v>
      </c>
    </row>
    <row r="5" spans="1:11" ht="39.75" customHeight="1">
      <c r="A5" s="116" t="s">
        <v>597</v>
      </c>
      <c r="B5" s="117"/>
      <c r="C5" s="117">
        <v>2026</v>
      </c>
      <c r="D5" s="117">
        <f>D6+D11</f>
        <v>2025.97</v>
      </c>
      <c r="E5" s="118">
        <f>D5/C5</f>
        <v>0.9999851924975321</v>
      </c>
      <c r="F5" s="119"/>
      <c r="G5" s="120">
        <f>G11</f>
        <v>1.85</v>
      </c>
      <c r="H5" s="119"/>
      <c r="J5" s="111"/>
      <c r="K5" s="111"/>
    </row>
    <row r="6" spans="1:11" ht="39.75" customHeight="1">
      <c r="A6" s="121" t="s">
        <v>598</v>
      </c>
      <c r="B6" s="117"/>
      <c r="C6" s="122">
        <v>2009</v>
      </c>
      <c r="D6" s="122">
        <v>2008.97</v>
      </c>
      <c r="E6" s="118">
        <f>D6/C6</f>
        <v>0.9999850671976107</v>
      </c>
      <c r="F6" s="119"/>
      <c r="G6" s="120"/>
      <c r="H6" s="119"/>
      <c r="I6" s="111"/>
      <c r="J6" s="111"/>
      <c r="K6" s="111"/>
    </row>
    <row r="7" spans="1:11" ht="39.75" customHeight="1">
      <c r="A7" s="121" t="s">
        <v>599</v>
      </c>
      <c r="B7" s="122"/>
      <c r="C7" s="122"/>
      <c r="D7" s="122"/>
      <c r="E7" s="118"/>
      <c r="F7" s="119"/>
      <c r="G7" s="120"/>
      <c r="H7" s="119"/>
      <c r="J7" s="111"/>
      <c r="K7" s="111"/>
    </row>
    <row r="8" spans="1:11" ht="39.75" customHeight="1">
      <c r="A8" s="121" t="s">
        <v>600</v>
      </c>
      <c r="B8" s="122"/>
      <c r="C8" s="122"/>
      <c r="D8" s="122"/>
      <c r="E8" s="118"/>
      <c r="F8" s="119"/>
      <c r="G8" s="120"/>
      <c r="H8" s="119"/>
      <c r="J8" s="111"/>
      <c r="K8" s="111"/>
    </row>
    <row r="9" spans="1:11" ht="39.75" customHeight="1">
      <c r="A9" s="121" t="s">
        <v>601</v>
      </c>
      <c r="B9" s="122"/>
      <c r="C9" s="122"/>
      <c r="D9" s="122"/>
      <c r="E9" s="118"/>
      <c r="F9" s="119"/>
      <c r="G9" s="120"/>
      <c r="H9" s="119"/>
      <c r="J9" s="111"/>
      <c r="K9" s="111"/>
    </row>
    <row r="10" spans="1:11" ht="39.75" customHeight="1">
      <c r="A10" s="121" t="s">
        <v>602</v>
      </c>
      <c r="B10" s="122"/>
      <c r="C10" s="122"/>
      <c r="D10" s="122"/>
      <c r="E10" s="118"/>
      <c r="F10" s="119"/>
      <c r="G10" s="120"/>
      <c r="H10" s="119"/>
      <c r="J10" s="111"/>
      <c r="K10" s="111"/>
    </row>
    <row r="11" spans="1:11" ht="39.75" customHeight="1">
      <c r="A11" s="121" t="s">
        <v>603</v>
      </c>
      <c r="B11" s="123"/>
      <c r="C11" s="122">
        <v>17</v>
      </c>
      <c r="D11" s="122">
        <v>17</v>
      </c>
      <c r="E11" s="118">
        <f>D11/C11</f>
        <v>1</v>
      </c>
      <c r="F11" s="119"/>
      <c r="G11" s="120">
        <v>1.85</v>
      </c>
      <c r="H11" s="119"/>
      <c r="J11" s="111"/>
      <c r="K11" s="111"/>
    </row>
    <row r="12" spans="1:11" ht="39.75" customHeight="1">
      <c r="A12" s="121" t="s">
        <v>604</v>
      </c>
      <c r="B12" s="124"/>
      <c r="C12" s="122"/>
      <c r="D12" s="125"/>
      <c r="E12" s="118"/>
      <c r="F12" s="119"/>
      <c r="G12" s="120"/>
      <c r="H12" s="119"/>
      <c r="J12" s="111"/>
      <c r="K12" s="111"/>
    </row>
    <row r="13" spans="1:9" ht="39.75" customHeight="1">
      <c r="A13" s="126" t="s">
        <v>605</v>
      </c>
      <c r="B13" s="122"/>
      <c r="C13" s="127">
        <v>2026</v>
      </c>
      <c r="D13" s="127">
        <f>D5</f>
        <v>2025.97</v>
      </c>
      <c r="E13" s="118">
        <f>D13/C13</f>
        <v>0.9999851924975321</v>
      </c>
      <c r="F13" s="119"/>
      <c r="G13" s="128">
        <f>G11</f>
        <v>1.85</v>
      </c>
      <c r="H13" s="119"/>
      <c r="I13" s="135"/>
    </row>
    <row r="14" spans="1:8" ht="39.75" customHeight="1">
      <c r="A14" s="129" t="s">
        <v>606</v>
      </c>
      <c r="B14" s="117"/>
      <c r="C14" s="117"/>
      <c r="D14" s="117"/>
      <c r="E14" s="118"/>
      <c r="F14" s="119"/>
      <c r="G14" s="120"/>
      <c r="H14" s="119"/>
    </row>
    <row r="15" spans="1:8" ht="39.75" customHeight="1">
      <c r="A15" s="129" t="s">
        <v>607</v>
      </c>
      <c r="B15" s="117"/>
      <c r="C15" s="117">
        <v>17</v>
      </c>
      <c r="D15" s="117">
        <v>17</v>
      </c>
      <c r="E15" s="118">
        <f>D15/C15</f>
        <v>1</v>
      </c>
      <c r="F15" s="119"/>
      <c r="G15" s="120">
        <v>152.34000000000015</v>
      </c>
      <c r="H15" s="119"/>
    </row>
    <row r="16" spans="1:8" ht="39.75" customHeight="1">
      <c r="A16" s="130" t="s">
        <v>608</v>
      </c>
      <c r="B16" s="117"/>
      <c r="C16" s="117"/>
      <c r="D16" s="117"/>
      <c r="E16" s="118"/>
      <c r="F16" s="119"/>
      <c r="G16" s="120"/>
      <c r="H16" s="119"/>
    </row>
    <row r="17" spans="1:9" s="109" customFormat="1" ht="39.75" customHeight="1">
      <c r="A17" s="129" t="s">
        <v>609</v>
      </c>
      <c r="B17" s="117"/>
      <c r="C17" s="117"/>
      <c r="D17" s="117"/>
      <c r="E17" s="118"/>
      <c r="F17" s="119"/>
      <c r="G17" s="120"/>
      <c r="H17" s="119"/>
      <c r="I17" s="102"/>
    </row>
    <row r="18" spans="1:8" ht="39.75" customHeight="1">
      <c r="A18" s="131" t="s">
        <v>610</v>
      </c>
      <c r="B18" s="117"/>
      <c r="C18" s="117">
        <v>2043</v>
      </c>
      <c r="D18" s="117">
        <f>D13+D15</f>
        <v>2042.97</v>
      </c>
      <c r="E18" s="118">
        <f>D18/C18</f>
        <v>0.999985315712188</v>
      </c>
      <c r="F18" s="119"/>
      <c r="G18" s="120">
        <f>G13+G15</f>
        <v>154.19000000000014</v>
      </c>
      <c r="H18" s="119"/>
    </row>
    <row r="19" spans="2:3" ht="24" customHeight="1">
      <c r="B19" s="132"/>
      <c r="C19" s="133"/>
    </row>
    <row r="20" spans="2:3" ht="24" customHeight="1">
      <c r="B20" s="133"/>
      <c r="C20" s="133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spans="2:3" ht="15" customHeight="1">
      <c r="B28" s="134"/>
      <c r="C28" s="13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7900000000000001" bottom="0.7900000000000001" header="0.59" footer="0.59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"/>
  <sheetViews>
    <sheetView showGridLines="0" showZeros="0" tabSelected="1" view="pageBreakPreview" zoomScaleNormal="70" zoomScaleSheetLayoutView="100" workbookViewId="0" topLeftCell="A1">
      <selection activeCell="D12" sqref="D12"/>
    </sheetView>
  </sheetViews>
  <sheetFormatPr defaultColWidth="9.00390625" defaultRowHeight="14.25"/>
  <cols>
    <col min="1" max="1" width="59.875" style="79" customWidth="1"/>
    <col min="2" max="2" width="12.625" style="79" customWidth="1"/>
    <col min="3" max="3" width="12.75390625" style="79" customWidth="1"/>
    <col min="4" max="4" width="11.875" style="79" customWidth="1"/>
    <col min="5" max="6" width="11.00390625" style="79" customWidth="1"/>
    <col min="7" max="7" width="14.875" style="31" customWidth="1"/>
    <col min="8" max="8" width="13.00390625" style="80" customWidth="1"/>
    <col min="9" max="16" width="9.00390625" style="79" customWidth="1"/>
    <col min="17" max="17" width="9.75390625" style="79" customWidth="1"/>
    <col min="18" max="16384" width="9.00390625" style="79" customWidth="1"/>
  </cols>
  <sheetData>
    <row r="1" spans="1:8" s="77" customFormat="1" ht="48" customHeight="1">
      <c r="A1" s="61" t="s">
        <v>611</v>
      </c>
      <c r="B1" s="61"/>
      <c r="C1" s="61"/>
      <c r="D1" s="61"/>
      <c r="E1" s="61"/>
      <c r="F1" s="61"/>
      <c r="G1" s="61"/>
      <c r="H1" s="61"/>
    </row>
    <row r="2" spans="6:8" s="28" customFormat="1" ht="14.25">
      <c r="F2" s="81"/>
      <c r="H2" s="82" t="s">
        <v>1</v>
      </c>
    </row>
    <row r="3" spans="1:8" s="28" customFormat="1" ht="33.75" customHeight="1">
      <c r="A3" s="6" t="s">
        <v>2</v>
      </c>
      <c r="B3" s="83" t="s">
        <v>3</v>
      </c>
      <c r="C3" s="83"/>
      <c r="D3" s="83"/>
      <c r="E3" s="83"/>
      <c r="F3" s="83"/>
      <c r="G3" s="84" t="s">
        <v>4</v>
      </c>
      <c r="H3" s="84"/>
    </row>
    <row r="4" spans="1:8" s="29" customFormat="1" ht="33.75" customHeight="1">
      <c r="A4" s="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5</v>
      </c>
      <c r="H4" s="23" t="s">
        <v>10</v>
      </c>
    </row>
    <row r="5" spans="1:18" ht="29.25" customHeight="1">
      <c r="A5" s="38" t="s">
        <v>612</v>
      </c>
      <c r="B5" s="85"/>
      <c r="C5" s="85">
        <f>C6</f>
        <v>1322.07</v>
      </c>
      <c r="D5" s="85">
        <f>D6</f>
        <v>1322.07</v>
      </c>
      <c r="E5" s="86">
        <f>E6</f>
        <v>1</v>
      </c>
      <c r="F5" s="87"/>
      <c r="G5" s="88">
        <f>G12</f>
        <v>35.85</v>
      </c>
      <c r="H5" s="87">
        <f>G5/D5</f>
        <v>0.027116567201434117</v>
      </c>
      <c r="J5" s="100"/>
      <c r="N5" s="101"/>
      <c r="P5" s="102"/>
      <c r="Q5" s="106"/>
      <c r="R5" s="101"/>
    </row>
    <row r="6" spans="1:17" ht="29.25" customHeight="1">
      <c r="A6" s="89" t="s">
        <v>53</v>
      </c>
      <c r="B6" s="85"/>
      <c r="C6" s="85">
        <v>1322.07</v>
      </c>
      <c r="D6" s="85">
        <v>1322.07</v>
      </c>
      <c r="E6" s="86">
        <f>D6/C6</f>
        <v>1</v>
      </c>
      <c r="F6" s="87"/>
      <c r="G6" s="88"/>
      <c r="H6" s="87"/>
      <c r="J6" s="100"/>
      <c r="N6" s="101"/>
      <c r="P6" s="102"/>
      <c r="Q6" s="100"/>
    </row>
    <row r="7" spans="1:17" ht="29.25" customHeight="1">
      <c r="A7" s="89" t="s">
        <v>613</v>
      </c>
      <c r="B7" s="90"/>
      <c r="C7" s="85">
        <v>1322.07</v>
      </c>
      <c r="D7" s="85">
        <v>1322.07</v>
      </c>
      <c r="E7" s="86">
        <f>D7/C7</f>
        <v>1</v>
      </c>
      <c r="F7" s="87"/>
      <c r="G7" s="88"/>
      <c r="H7" s="87"/>
      <c r="J7" s="100"/>
      <c r="N7" s="101"/>
      <c r="P7" s="102"/>
      <c r="Q7" s="100"/>
    </row>
    <row r="8" spans="1:17" ht="29.25" customHeight="1">
      <c r="A8" s="89" t="s">
        <v>614</v>
      </c>
      <c r="B8" s="90"/>
      <c r="C8" s="85"/>
      <c r="D8" s="85"/>
      <c r="E8" s="86"/>
      <c r="F8" s="87"/>
      <c r="G8" s="88"/>
      <c r="H8" s="87"/>
      <c r="J8" s="100"/>
      <c r="N8" s="101"/>
      <c r="P8" s="102"/>
      <c r="Q8" s="100"/>
    </row>
    <row r="9" spans="1:17" ht="29.25" customHeight="1">
      <c r="A9" s="89" t="s">
        <v>615</v>
      </c>
      <c r="B9" s="85"/>
      <c r="C9" s="85"/>
      <c r="D9" s="85"/>
      <c r="E9" s="86"/>
      <c r="F9" s="87"/>
      <c r="G9" s="88"/>
      <c r="H9" s="87"/>
      <c r="J9" s="100"/>
      <c r="N9" s="101"/>
      <c r="P9" s="102"/>
      <c r="Q9" s="100"/>
    </row>
    <row r="10" spans="1:17" ht="29.25" customHeight="1">
      <c r="A10" s="89" t="s">
        <v>56</v>
      </c>
      <c r="B10" s="85"/>
      <c r="C10" s="85"/>
      <c r="D10" s="85"/>
      <c r="E10" s="86"/>
      <c r="F10" s="87"/>
      <c r="G10" s="88"/>
      <c r="H10" s="87"/>
      <c r="J10" s="100"/>
      <c r="N10" s="101"/>
      <c r="P10" s="102"/>
      <c r="Q10" s="100"/>
    </row>
    <row r="11" spans="1:17" ht="29.25" customHeight="1">
      <c r="A11" s="89" t="s">
        <v>616</v>
      </c>
      <c r="B11" s="85"/>
      <c r="C11" s="85"/>
      <c r="D11" s="85"/>
      <c r="E11" s="86"/>
      <c r="F11" s="87"/>
      <c r="G11" s="88"/>
      <c r="H11" s="87"/>
      <c r="J11" s="100"/>
      <c r="N11" s="101"/>
      <c r="P11" s="102"/>
      <c r="Q11" s="100"/>
    </row>
    <row r="12" spans="1:17" ht="29.25" customHeight="1">
      <c r="A12" s="89" t="s">
        <v>64</v>
      </c>
      <c r="B12" s="85"/>
      <c r="C12" s="85"/>
      <c r="D12" s="85"/>
      <c r="E12" s="86"/>
      <c r="F12" s="87"/>
      <c r="G12" s="88">
        <v>35.85</v>
      </c>
      <c r="H12" s="87"/>
      <c r="J12" s="100"/>
      <c r="N12" s="101"/>
      <c r="P12" s="102"/>
      <c r="Q12" s="100"/>
    </row>
    <row r="13" spans="1:17" ht="29.25" customHeight="1">
      <c r="A13" s="91" t="s">
        <v>617</v>
      </c>
      <c r="B13" s="92"/>
      <c r="C13" s="92"/>
      <c r="D13" s="92"/>
      <c r="E13" s="86"/>
      <c r="F13" s="87"/>
      <c r="G13" s="88"/>
      <c r="H13" s="87"/>
      <c r="J13" s="100"/>
      <c r="N13" s="101"/>
      <c r="P13" s="102"/>
      <c r="Q13" s="100"/>
    </row>
    <row r="14" spans="1:17" ht="29.25" customHeight="1">
      <c r="A14" s="91" t="s">
        <v>65</v>
      </c>
      <c r="B14" s="92"/>
      <c r="C14" s="92"/>
      <c r="D14" s="92"/>
      <c r="E14" s="86"/>
      <c r="F14" s="87"/>
      <c r="G14" s="88"/>
      <c r="H14" s="87"/>
      <c r="J14" s="100"/>
      <c r="N14" s="101"/>
      <c r="P14" s="102"/>
      <c r="Q14" s="100"/>
    </row>
    <row r="15" spans="1:17" s="78" customFormat="1" ht="29.25" customHeight="1">
      <c r="A15" s="93" t="s">
        <v>618</v>
      </c>
      <c r="B15" s="94"/>
      <c r="C15" s="94"/>
      <c r="D15" s="94"/>
      <c r="E15" s="86"/>
      <c r="F15" s="87"/>
      <c r="G15" s="95"/>
      <c r="H15" s="87"/>
      <c r="J15" s="103"/>
      <c r="N15" s="104"/>
      <c r="P15" s="105"/>
      <c r="Q15" s="103"/>
    </row>
    <row r="16" spans="1:17" s="78" customFormat="1" ht="29.25" customHeight="1">
      <c r="A16" s="96" t="s">
        <v>619</v>
      </c>
      <c r="B16" s="97"/>
      <c r="C16" s="97">
        <f>'基金收入'!D18</f>
        <v>2042.97</v>
      </c>
      <c r="D16" s="97">
        <f>C16</f>
        <v>2042.97</v>
      </c>
      <c r="E16" s="86">
        <f>D16/C16</f>
        <v>1</v>
      </c>
      <c r="F16" s="87"/>
      <c r="G16" s="98">
        <f>'基金收入'!G18</f>
        <v>154.19000000000014</v>
      </c>
      <c r="H16" s="87">
        <f>G16/D16</f>
        <v>0.07547345286519143</v>
      </c>
      <c r="J16" s="103"/>
      <c r="N16" s="104"/>
      <c r="P16" s="105"/>
      <c r="Q16" s="103"/>
    </row>
    <row r="17" spans="1:17" ht="29.25" customHeight="1">
      <c r="A17" s="89" t="s">
        <v>620</v>
      </c>
      <c r="B17" s="85"/>
      <c r="C17" s="85">
        <f>C5</f>
        <v>1322.07</v>
      </c>
      <c r="D17" s="85">
        <f>D5</f>
        <v>1322.07</v>
      </c>
      <c r="E17" s="86">
        <f>D17/C17</f>
        <v>1</v>
      </c>
      <c r="F17" s="87"/>
      <c r="G17" s="88">
        <f>G5</f>
        <v>35.85</v>
      </c>
      <c r="H17" s="87">
        <f>G17/D17</f>
        <v>0.027116567201434117</v>
      </c>
      <c r="J17" s="100"/>
      <c r="N17" s="101"/>
      <c r="P17" s="102"/>
      <c r="Q17" s="100"/>
    </row>
    <row r="18" spans="1:17" ht="29.25" customHeight="1">
      <c r="A18" s="89" t="s">
        <v>621</v>
      </c>
      <c r="B18" s="85"/>
      <c r="C18" s="85">
        <v>568.56</v>
      </c>
      <c r="D18" s="85">
        <v>568.56</v>
      </c>
      <c r="E18" s="86">
        <f>D18/C18</f>
        <v>1</v>
      </c>
      <c r="F18" s="87"/>
      <c r="G18" s="88"/>
      <c r="H18" s="87"/>
      <c r="J18" s="100"/>
      <c r="N18" s="101"/>
      <c r="P18" s="102"/>
      <c r="Q18" s="100"/>
    </row>
    <row r="19" spans="1:17" ht="29.25" customHeight="1">
      <c r="A19" s="38" t="s">
        <v>622</v>
      </c>
      <c r="B19" s="85"/>
      <c r="C19" s="85"/>
      <c r="D19" s="85"/>
      <c r="E19" s="86"/>
      <c r="F19" s="87"/>
      <c r="G19" s="88"/>
      <c r="H19" s="87"/>
      <c r="J19" s="100"/>
      <c r="N19" s="101"/>
      <c r="P19" s="102"/>
      <c r="Q19" s="100"/>
    </row>
    <row r="20" spans="1:17" ht="29.25" customHeight="1">
      <c r="A20" s="89" t="s">
        <v>623</v>
      </c>
      <c r="B20" s="85"/>
      <c r="C20" s="85">
        <v>152.34000000000015</v>
      </c>
      <c r="D20" s="85">
        <v>152.34000000000015</v>
      </c>
      <c r="E20" s="86">
        <v>1</v>
      </c>
      <c r="F20" s="87"/>
      <c r="G20" s="88">
        <f>G16-G12</f>
        <v>118.34000000000015</v>
      </c>
      <c r="H20" s="87">
        <f>G20/D20</f>
        <v>0.7768150190363662</v>
      </c>
      <c r="J20" s="100"/>
      <c r="N20" s="101"/>
      <c r="P20" s="102"/>
      <c r="Q20" s="100"/>
    </row>
    <row r="21" ht="15">
      <c r="H21" s="99"/>
    </row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7900000000000001" bottom="0.7900000000000001" header="0.59" footer="0.59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29"/>
  <sheetViews>
    <sheetView showGridLines="0" showZeros="0" view="pageBreakPreview" zoomScale="85" zoomScaleSheetLayoutView="85" workbookViewId="0" topLeftCell="A1">
      <pane ySplit="3" topLeftCell="A4" activePane="bottomLeft" state="frozen"/>
      <selection pane="bottomLeft" activeCell="B12" sqref="B12"/>
    </sheetView>
  </sheetViews>
  <sheetFormatPr defaultColWidth="9.00390625" defaultRowHeight="14.25"/>
  <cols>
    <col min="1" max="1" width="56.125" style="59" customWidth="1"/>
    <col min="2" max="2" width="38.75390625" style="60" customWidth="1"/>
    <col min="3" max="3" width="41.25390625" style="60" customWidth="1"/>
    <col min="4" max="16384" width="9.00390625" style="59" customWidth="1"/>
  </cols>
  <sheetData>
    <row r="1" spans="1:3" ht="48" customHeight="1">
      <c r="A1" s="61" t="s">
        <v>624</v>
      </c>
      <c r="B1" s="61"/>
      <c r="C1" s="61"/>
    </row>
    <row r="2" spans="1:3" ht="25.5" customHeight="1">
      <c r="A2" s="28"/>
      <c r="B2" s="62"/>
      <c r="C2" s="63" t="s">
        <v>625</v>
      </c>
    </row>
    <row r="3" spans="1:3" ht="37.5" customHeight="1">
      <c r="A3" s="6" t="s">
        <v>2</v>
      </c>
      <c r="B3" s="56" t="s">
        <v>626</v>
      </c>
      <c r="C3" s="56" t="s">
        <v>76</v>
      </c>
    </row>
    <row r="4" spans="1:3" ht="31.5" customHeight="1">
      <c r="A4" s="38" t="s">
        <v>612</v>
      </c>
      <c r="B4" s="64">
        <f>B6</f>
        <v>1322.07</v>
      </c>
      <c r="C4" s="64">
        <f>C20</f>
        <v>35.85</v>
      </c>
    </row>
    <row r="5" spans="1:3" ht="31.5" customHeight="1">
      <c r="A5" s="65" t="s">
        <v>53</v>
      </c>
      <c r="B5" s="64">
        <v>1322.07</v>
      </c>
      <c r="C5" s="64"/>
    </row>
    <row r="6" spans="1:3" ht="31.5" customHeight="1">
      <c r="A6" s="66" t="s">
        <v>627</v>
      </c>
      <c r="B6" s="64">
        <v>1322.07</v>
      </c>
      <c r="C6" s="64"/>
    </row>
    <row r="7" spans="1:3" ht="31.5" customHeight="1">
      <c r="A7" s="67" t="s">
        <v>628</v>
      </c>
      <c r="B7" s="68"/>
      <c r="C7" s="68"/>
    </row>
    <row r="8" spans="1:3" ht="39.75" customHeight="1">
      <c r="A8" s="67" t="s">
        <v>629</v>
      </c>
      <c r="B8" s="64"/>
      <c r="C8" s="64"/>
    </row>
    <row r="9" spans="1:3" ht="31.5" customHeight="1">
      <c r="A9" s="69" t="s">
        <v>630</v>
      </c>
      <c r="B9" s="64"/>
      <c r="C9" s="64"/>
    </row>
    <row r="10" spans="1:3" ht="31.5" customHeight="1">
      <c r="A10" s="67" t="s">
        <v>631</v>
      </c>
      <c r="B10" s="64"/>
      <c r="C10" s="64"/>
    </row>
    <row r="11" spans="1:3" ht="31.5" customHeight="1">
      <c r="A11" s="67" t="s">
        <v>632</v>
      </c>
      <c r="B11" s="64"/>
      <c r="C11" s="64"/>
    </row>
    <row r="12" spans="1:3" ht="31.5" customHeight="1">
      <c r="A12" s="66" t="s">
        <v>633</v>
      </c>
      <c r="B12" s="68"/>
      <c r="C12" s="68"/>
    </row>
    <row r="13" spans="1:3" ht="31.5" customHeight="1">
      <c r="A13" s="70" t="s">
        <v>628</v>
      </c>
      <c r="B13" s="68"/>
      <c r="C13" s="68"/>
    </row>
    <row r="14" spans="1:3" ht="31.5" customHeight="1">
      <c r="A14" s="71" t="s">
        <v>634</v>
      </c>
      <c r="B14" s="68"/>
      <c r="C14" s="68"/>
    </row>
    <row r="15" spans="1:3" ht="31.5" customHeight="1">
      <c r="A15" s="71" t="s">
        <v>635</v>
      </c>
      <c r="B15" s="64"/>
      <c r="C15" s="64"/>
    </row>
    <row r="16" spans="1:3" ht="31.5" customHeight="1">
      <c r="A16" s="72" t="s">
        <v>56</v>
      </c>
      <c r="B16" s="68"/>
      <c r="C16" s="68"/>
    </row>
    <row r="17" spans="1:3" ht="31.5" customHeight="1">
      <c r="A17" s="66" t="s">
        <v>636</v>
      </c>
      <c r="B17" s="68"/>
      <c r="C17" s="68"/>
    </row>
    <row r="18" spans="1:3" ht="31.5" customHeight="1">
      <c r="A18" s="67" t="s">
        <v>637</v>
      </c>
      <c r="B18" s="68"/>
      <c r="C18" s="68"/>
    </row>
    <row r="19" spans="1:3" ht="31.5" customHeight="1">
      <c r="A19" s="67" t="s">
        <v>638</v>
      </c>
      <c r="B19" s="68"/>
      <c r="C19" s="68"/>
    </row>
    <row r="20" spans="1:3" ht="31.5" customHeight="1">
      <c r="A20" s="65" t="s">
        <v>64</v>
      </c>
      <c r="B20" s="68"/>
      <c r="C20" s="68">
        <v>35.85</v>
      </c>
    </row>
    <row r="21" spans="1:3" ht="31.5" customHeight="1">
      <c r="A21" s="71" t="s">
        <v>639</v>
      </c>
      <c r="B21" s="64"/>
      <c r="C21" s="64">
        <v>35.85</v>
      </c>
    </row>
    <row r="22" spans="1:3" ht="31.5" customHeight="1">
      <c r="A22" s="67" t="s">
        <v>640</v>
      </c>
      <c r="B22" s="64"/>
      <c r="C22" s="64"/>
    </row>
    <row r="23" spans="1:3" ht="31.5" customHeight="1">
      <c r="A23" s="67" t="s">
        <v>641</v>
      </c>
      <c r="B23" s="64"/>
      <c r="C23" s="64"/>
    </row>
    <row r="24" spans="1:3" ht="31.5" customHeight="1">
      <c r="A24" s="67" t="s">
        <v>642</v>
      </c>
      <c r="B24" s="64"/>
      <c r="C24" s="64"/>
    </row>
    <row r="25" spans="1:3" ht="31.5" customHeight="1">
      <c r="A25" s="73" t="s">
        <v>65</v>
      </c>
      <c r="B25" s="68"/>
      <c r="C25" s="68"/>
    </row>
    <row r="26" spans="1:3" ht="31.5" customHeight="1">
      <c r="A26" s="74" t="s">
        <v>643</v>
      </c>
      <c r="B26" s="68"/>
      <c r="C26" s="68"/>
    </row>
    <row r="27" spans="1:3" ht="31.5" customHeight="1">
      <c r="A27" s="75" t="s">
        <v>644</v>
      </c>
      <c r="B27" s="68"/>
      <c r="C27" s="68"/>
    </row>
    <row r="28" spans="1:3" ht="31.5" customHeight="1">
      <c r="A28" s="74" t="s">
        <v>645</v>
      </c>
      <c r="B28" s="68"/>
      <c r="C28" s="68"/>
    </row>
    <row r="29" spans="2:3" ht="31.5" customHeight="1">
      <c r="B29" s="59"/>
      <c r="C29" s="59"/>
    </row>
    <row r="30" spans="2:3" ht="31.5" customHeight="1">
      <c r="B30" s="59"/>
      <c r="C30" s="59"/>
    </row>
    <row r="31" spans="2:3" ht="31.5" customHeight="1">
      <c r="B31" s="59"/>
      <c r="C31" s="59"/>
    </row>
    <row r="32" spans="2:3" ht="31.5" customHeight="1">
      <c r="B32" s="59"/>
      <c r="C32" s="59"/>
    </row>
    <row r="33" spans="2:3" ht="31.5" customHeight="1">
      <c r="B33" s="59"/>
      <c r="C33" s="59"/>
    </row>
    <row r="34" spans="2:3" ht="31.5" customHeight="1">
      <c r="B34" s="59"/>
      <c r="C34" s="59"/>
    </row>
    <row r="35" spans="2:3" ht="31.5" customHeight="1">
      <c r="B35" s="59"/>
      <c r="C35" s="59"/>
    </row>
    <row r="36" spans="2:3" ht="31.5" customHeight="1">
      <c r="B36" s="59"/>
      <c r="C36" s="59"/>
    </row>
    <row r="189" spans="2:3" ht="14.25">
      <c r="B189" s="76"/>
      <c r="C189" s="76"/>
    </row>
    <row r="190" spans="2:3" ht="14.25">
      <c r="B190" s="76"/>
      <c r="C190" s="76"/>
    </row>
    <row r="191" spans="2:3" ht="14.25">
      <c r="B191" s="76"/>
      <c r="C191" s="76"/>
    </row>
    <row r="192" spans="2:3" ht="14.25">
      <c r="B192" s="76"/>
      <c r="C192" s="76"/>
    </row>
    <row r="193" spans="2:3" ht="14.25">
      <c r="B193" s="76"/>
      <c r="C193" s="76"/>
    </row>
    <row r="194" spans="2:3" ht="14.25">
      <c r="B194" s="76"/>
      <c r="C194" s="76"/>
    </row>
    <row r="195" spans="2:3" ht="14.25">
      <c r="B195" s="76"/>
      <c r="C195" s="76"/>
    </row>
    <row r="196" spans="2:3" ht="14.25">
      <c r="B196" s="76"/>
      <c r="C196" s="76"/>
    </row>
    <row r="197" spans="2:3" ht="14.25">
      <c r="B197" s="76"/>
      <c r="C197" s="76"/>
    </row>
    <row r="198" spans="2:3" ht="14.25">
      <c r="B198" s="76"/>
      <c r="C198" s="76"/>
    </row>
    <row r="199" spans="2:3" ht="14.25">
      <c r="B199" s="76"/>
      <c r="C199" s="76"/>
    </row>
    <row r="200" spans="2:3" ht="14.25">
      <c r="B200" s="76"/>
      <c r="C200" s="76"/>
    </row>
    <row r="201" spans="2:3" ht="14.25">
      <c r="B201" s="76"/>
      <c r="C201" s="76"/>
    </row>
    <row r="202" spans="2:3" ht="14.25">
      <c r="B202" s="76"/>
      <c r="C202" s="76"/>
    </row>
    <row r="203" spans="2:3" ht="14.25">
      <c r="B203" s="76"/>
      <c r="C203" s="76"/>
    </row>
    <row r="204" spans="2:3" ht="14.25">
      <c r="B204" s="76"/>
      <c r="C204" s="76"/>
    </row>
    <row r="205" spans="2:3" ht="14.25">
      <c r="B205" s="76"/>
      <c r="C205" s="76"/>
    </row>
    <row r="206" spans="2:3" ht="14.25">
      <c r="B206" s="76"/>
      <c r="C206" s="76"/>
    </row>
    <row r="207" spans="2:3" ht="14.25">
      <c r="B207" s="76"/>
      <c r="C207" s="76"/>
    </row>
    <row r="208" spans="2:3" ht="14.25">
      <c r="B208" s="76"/>
      <c r="C208" s="76"/>
    </row>
    <row r="209" spans="2:3" ht="14.25">
      <c r="B209" s="76"/>
      <c r="C209" s="76"/>
    </row>
    <row r="210" spans="2:3" ht="14.25">
      <c r="B210" s="76"/>
      <c r="C210" s="76"/>
    </row>
    <row r="211" spans="2:3" ht="14.25">
      <c r="B211" s="76"/>
      <c r="C211" s="76"/>
    </row>
    <row r="212" spans="2:3" ht="14.25">
      <c r="B212" s="76"/>
      <c r="C212" s="76"/>
    </row>
    <row r="213" spans="2:3" ht="14.25">
      <c r="B213" s="76"/>
      <c r="C213" s="76"/>
    </row>
    <row r="214" spans="2:3" ht="14.25">
      <c r="B214" s="76"/>
      <c r="C214" s="76"/>
    </row>
    <row r="215" spans="2:3" ht="14.25">
      <c r="B215" s="76"/>
      <c r="C215" s="76"/>
    </row>
    <row r="216" spans="2:3" ht="14.25">
      <c r="B216" s="76"/>
      <c r="C216" s="76"/>
    </row>
    <row r="217" spans="2:3" ht="14.25">
      <c r="B217" s="76"/>
      <c r="C217" s="76"/>
    </row>
    <row r="218" spans="2:3" ht="14.25">
      <c r="B218" s="76"/>
      <c r="C218" s="76"/>
    </row>
    <row r="219" spans="2:3" ht="14.25">
      <c r="B219" s="76"/>
      <c r="C219" s="76"/>
    </row>
    <row r="220" spans="2:3" ht="14.25">
      <c r="B220" s="76"/>
      <c r="C220" s="76"/>
    </row>
    <row r="221" spans="2:3" ht="14.25">
      <c r="B221" s="76"/>
      <c r="C221" s="76"/>
    </row>
    <row r="222" spans="2:3" ht="14.25">
      <c r="B222" s="76"/>
      <c r="C222" s="76"/>
    </row>
    <row r="223" spans="2:3" ht="14.25">
      <c r="B223" s="76"/>
      <c r="C223" s="76"/>
    </row>
    <row r="224" spans="2:3" ht="14.25">
      <c r="B224" s="76"/>
      <c r="C224" s="76"/>
    </row>
    <row r="225" spans="2:3" ht="14.25">
      <c r="B225" s="76"/>
      <c r="C225" s="76"/>
    </row>
    <row r="226" spans="2:3" ht="14.25">
      <c r="B226" s="76"/>
      <c r="C226" s="76"/>
    </row>
    <row r="227" spans="2:3" ht="14.25">
      <c r="B227" s="76"/>
      <c r="C227" s="76"/>
    </row>
    <row r="228" spans="2:3" ht="14.25">
      <c r="B228" s="76"/>
      <c r="C228" s="76"/>
    </row>
    <row r="229" spans="2:3" ht="14.25">
      <c r="B229" s="76"/>
      <c r="C229" s="76"/>
    </row>
  </sheetData>
  <sheetProtection/>
  <mergeCells count="1">
    <mergeCell ref="A1:C1"/>
  </mergeCells>
  <printOptions horizontalCentered="1"/>
  <pageMargins left="0.59" right="0.59" top="0.7900000000000001" bottom="0.7900000000000001" header="0.59" footer="0.59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于妈</cp:lastModifiedBy>
  <cp:lastPrinted>2017-12-22T01:17:42Z</cp:lastPrinted>
  <dcterms:created xsi:type="dcterms:W3CDTF">2018-01-26T06:54:39Z</dcterms:created>
  <dcterms:modified xsi:type="dcterms:W3CDTF">2020-01-03T08:28:00Z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AD11D4B4F9C94425ACC86A6F9496A88E</vt:lpwstr>
  </property>
</Properties>
</file>