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245" windowHeight="12465" tabRatio="958" firstSheet="2" activeTab="2"/>
  </bookViews>
  <sheets>
    <sheet name="BCJVAVU" sheetId="50" state="veryHidden" r:id="rId1"/>
    <sheet name="0000000" sheetId="51" state="veryHidden" r:id="rId2"/>
    <sheet name="一般公共预算收入" sheetId="71" r:id="rId3"/>
    <sheet name="一般公共预算支出" sheetId="72" r:id="rId4"/>
    <sheet name="功能明细" sheetId="76" r:id="rId5"/>
    <sheet name="经济明细" sheetId="75" r:id="rId6"/>
    <sheet name="基金收入" sheetId="17" r:id="rId7"/>
    <sheet name="基金支出" sheetId="19" r:id="rId8"/>
    <sheet name="基金支出明细" sheetId="47" r:id="rId9"/>
    <sheet name="社会保险基金收入" sheetId="63" r:id="rId10"/>
    <sheet name="社会保险基金支出" sheetId="64" r:id="rId11"/>
    <sheet name="国有资本经营预算收入 " sheetId="68" r:id="rId12"/>
    <sheet name="国有资本经营预算支出" sheetId="6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9" hidden="1">社会保险基金收入!$A$3:$E$14</definedName>
    <definedName name="_xlnm._FilterDatabase" localSheetId="10" hidden="1">社会保险基金支出!$A$3:$E$12</definedName>
    <definedName name="_Order1" hidden="1">255</definedName>
    <definedName name="_Order2" hidden="1">255</definedName>
    <definedName name="a">#REF!</definedName>
    <definedName name="aaaa" localSheetId="11">#REF!</definedName>
    <definedName name="aaaa" localSheetId="12">#REF!</definedName>
    <definedName name="aaaa" localSheetId="9">#REF!</definedName>
    <definedName name="aaaa" localSheetId="10">#REF!</definedName>
    <definedName name="aaaa">#REF!</definedName>
    <definedName name="bbb">#REF!</definedName>
    <definedName name="ccc" localSheetId="11">#REF!</definedName>
    <definedName name="ccc">#REF!</definedName>
    <definedName name="_xlnm.Database" hidden="1">[1]PKx!$A$1:$AP$622</definedName>
    <definedName name="database2" localSheetId="11">#REF!</definedName>
    <definedName name="database2" localSheetId="12">#REF!</definedName>
    <definedName name="database2" localSheetId="9">#REF!</definedName>
    <definedName name="database2" localSheetId="10">#REF!</definedName>
    <definedName name="database2">#REF!</definedName>
    <definedName name="database3">#REF!</definedName>
    <definedName name="fg">#REF!</definedName>
    <definedName name="gxxe2003">[2]P1012001!$A$6:$E$117</definedName>
    <definedName name="gxxe20032">[3]P1012001!$A$6:$E$117</definedName>
    <definedName name="hhhh" localSheetId="11">#REF!</definedName>
    <definedName name="hhhh" localSheetId="12">#REF!</definedName>
    <definedName name="hhhh" localSheetId="9">#REF!</definedName>
    <definedName name="hhhh" localSheetId="10">#REF!</definedName>
    <definedName name="hhhh">#REF!</definedName>
    <definedName name="kkkk">#REF!</definedName>
    <definedName name="_xlnm.Print_Area" localSheetId="11">'国有资本经营预算收入 '!$A$1:$F$18</definedName>
    <definedName name="_xlnm.Print_Area" localSheetId="12">国有资本经营预算支出!$A$1:$F$19</definedName>
    <definedName name="_xlnm.Print_Area" localSheetId="6">基金收入!$A$1:$H$18</definedName>
    <definedName name="_xlnm.Print_Area" localSheetId="7">基金支出!$A$1:$H$25</definedName>
    <definedName name="_xlnm.Print_Area" localSheetId="9">社会保险基金收入!$A$1:$G$38</definedName>
    <definedName name="_xlnm.Print_Area" localSheetId="10">社会保险基金支出!$A$1:$G$25</definedName>
    <definedName name="_xlnm.Print_Area" localSheetId="2">一般公共预算收入!$A$1:$H$33</definedName>
    <definedName name="_xlnm.Print_Area" localSheetId="3">一般公共预算支出!$A$1:$X$36</definedName>
    <definedName name="_xlnm.Print_Area">#REF!</definedName>
    <definedName name="Print_Area_MI" localSheetId="11">#REF!</definedName>
    <definedName name="Print_Area_MI" localSheetId="12">#REF!</definedName>
    <definedName name="Print_Area_MI" localSheetId="9">#REF!</definedName>
    <definedName name="Print_Area_MI" localSheetId="10">#REF!</definedName>
    <definedName name="Print_Area_MI">#REF!</definedName>
    <definedName name="_xlnm.Print_Titles" localSheetId="11">'国有资本经营预算收入 '!$1:$4</definedName>
    <definedName name="_xlnm.Print_Titles" localSheetId="12">国有资本经营预算支出!$1:$4</definedName>
    <definedName name="_xlnm.Print_Titles" localSheetId="6">基金收入!$1:$4</definedName>
    <definedName name="_xlnm.Print_Titles" localSheetId="7">基金支出!$1:$4</definedName>
    <definedName name="_xlnm.Print_Titles" localSheetId="8">基金支出明细!$1:$3</definedName>
    <definedName name="_xlnm.Print_Titles" localSheetId="5">经济明细!$1:$5</definedName>
    <definedName name="_xlnm.Print_Titles" localSheetId="9">社会保险基金收入!$1:$4</definedName>
    <definedName name="_xlnm.Print_Titles" localSheetId="10">社会保险基金支出!$1:$4</definedName>
    <definedName name="_xlnm.Print_Titles" localSheetId="2">一般公共预算收入!$1:$4</definedName>
    <definedName name="_xlnm.Print_Titles" localSheetId="3">一般公共预算支出!$1:$4</definedName>
    <definedName name="_xlnm.Print_Titles">#REF!</definedName>
    <definedName name="zhe">#REF!</definedName>
    <definedName name="啊" localSheetId="11">#REF!</definedName>
    <definedName name="啊" localSheetId="12">#REF!</definedName>
    <definedName name="啊" localSheetId="9">#REF!</definedName>
    <definedName name="啊" localSheetId="10">#REF!</definedName>
    <definedName name="啊">#REF!</definedName>
    <definedName name="大多数" localSheetId="9">'[4]13 铁路配件'!$A$15</definedName>
    <definedName name="大多数" localSheetId="10">'[4]13 铁路配件'!$A$15</definedName>
    <definedName name="大多数">[4]XL4Poppy!$A$15</definedName>
    <definedName name="大范甘迪环保环保">#REF!</definedName>
    <definedName name="大调动">#REF!</definedName>
    <definedName name="鹅eee" localSheetId="11">#REF!</definedName>
    <definedName name="鹅eee" localSheetId="12">#REF!</definedName>
    <definedName name="鹅eee" localSheetId="9">#REF!</definedName>
    <definedName name="鹅eee" localSheetId="10">#REF!</definedName>
    <definedName name="鹅eee">#REF!</definedName>
    <definedName name="饿" localSheetId="11">#REF!</definedName>
    <definedName name="饿" localSheetId="12">#REF!</definedName>
    <definedName name="饿" localSheetId="9">#REF!</definedName>
    <definedName name="饿" localSheetId="10">#REF!</definedName>
    <definedName name="饿">#REF!</definedName>
    <definedName name="而二哥">#REF!</definedName>
    <definedName name="规划公布日报道">#REF!</definedName>
    <definedName name="呵呵" localSheetId="11">#REF!</definedName>
    <definedName name="呵呵">#REF!</definedName>
    <definedName name="汇率">#REF!</definedName>
    <definedName name="胶" localSheetId="11">#REF!</definedName>
    <definedName name="胶" localSheetId="12">#REF!</definedName>
    <definedName name="胶" localSheetId="9">#REF!</definedName>
    <definedName name="胶" localSheetId="10">#REF!</definedName>
    <definedName name="胶">#REF!</definedName>
    <definedName name="结构">#REF!</definedName>
    <definedName name="经7" localSheetId="11">#REF!</definedName>
    <definedName name="经7" localSheetId="12">#REF!</definedName>
    <definedName name="经7" localSheetId="9">#REF!</definedName>
    <definedName name="经7" localSheetId="10">#REF!</definedName>
    <definedName name="经7">#REF!</definedName>
    <definedName name="经7退回">#REF!</definedName>
    <definedName name="经二7" localSheetId="11">#REF!</definedName>
    <definedName name="经二7" localSheetId="12">#REF!</definedName>
    <definedName name="经二7" localSheetId="9">#REF!</definedName>
    <definedName name="经二7" localSheetId="10">#REF!</definedName>
    <definedName name="经二7">#REF!</definedName>
    <definedName name="经二8" localSheetId="11">#REF!</definedName>
    <definedName name="经二8" localSheetId="12">#REF!</definedName>
    <definedName name="经二8" localSheetId="9">#REF!</definedName>
    <definedName name="经二8" localSheetId="10">#REF!</definedName>
    <definedName name="经二8">#REF!</definedName>
    <definedName name="经一7" localSheetId="11">#REF!</definedName>
    <definedName name="经一7" localSheetId="12">#REF!</definedName>
    <definedName name="经一7" localSheetId="9">#REF!</definedName>
    <definedName name="经一7" localSheetId="10">#REF!</definedName>
    <definedName name="经一7">#REF!</definedName>
    <definedName name="全额差额比例" localSheetId="11">'[5]C01-1'!#REF!</definedName>
    <definedName name="全额差额比例">'[5]C01-1'!#REF!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11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脱钩" localSheetId="11">#REF!</definedName>
    <definedName name="脱钩">#REF!</definedName>
    <definedName name="位次d" localSheetId="11">[6]四月份月报!#REF!</definedName>
    <definedName name="位次d">[6]四月份月报!#REF!</definedName>
    <definedName name="先征后返徐2">#REF!</definedName>
    <definedName name="预备费分项目">#REF!</definedName>
    <definedName name="转移支付" localSheetId="11">#REF!</definedName>
    <definedName name="转移支付">#REF!</definedName>
    <definedName name="综合">#REF!</definedName>
    <definedName name="综核">#REF!</definedName>
    <definedName name="전" localSheetId="11">#REF!</definedName>
    <definedName name="전" localSheetId="12">#REF!</definedName>
    <definedName name="전" localSheetId="9">#REF!</definedName>
    <definedName name="전" localSheetId="10">#REF!</definedName>
    <definedName name="전">#REF!</definedName>
    <definedName name="주택사업본부" localSheetId="11">#REF!</definedName>
    <definedName name="주택사업본부" localSheetId="12">#REF!</definedName>
    <definedName name="주택사업본부" localSheetId="9">#REF!</definedName>
    <definedName name="주택사업본부" localSheetId="10">#REF!</definedName>
    <definedName name="주택사업본부">#REF!</definedName>
    <definedName name="철구사업본부" localSheetId="11">#REF!</definedName>
    <definedName name="철구사업본부" localSheetId="12">#REF!</definedName>
    <definedName name="철구사업본부" localSheetId="9">#REF!</definedName>
    <definedName name="철구사업본부" localSheetId="10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G33" i="71" l="1"/>
  <c r="C6" i="66" l="1"/>
  <c r="C5" i="66"/>
  <c r="C5" i="68"/>
  <c r="B27" i="47"/>
  <c r="B22" i="47"/>
  <c r="B21" i="47"/>
  <c r="B18" i="47"/>
  <c r="B13" i="47"/>
  <c r="B6" i="47"/>
  <c r="B5" i="47"/>
  <c r="B4" i="47"/>
  <c r="G24" i="19"/>
  <c r="H24" i="19" s="1"/>
  <c r="F24" i="19"/>
  <c r="E24" i="19"/>
  <c r="D24" i="19"/>
  <c r="C24" i="19"/>
  <c r="B24" i="19"/>
  <c r="D22" i="19"/>
  <c r="C22" i="19"/>
  <c r="H21" i="19"/>
  <c r="G21" i="19"/>
  <c r="F21" i="19"/>
  <c r="E21" i="19"/>
  <c r="D21" i="19"/>
  <c r="C21" i="19"/>
  <c r="B21" i="19"/>
  <c r="D17" i="19"/>
  <c r="C17" i="19"/>
  <c r="D14" i="19"/>
  <c r="C14" i="19"/>
  <c r="H7" i="19"/>
  <c r="E7" i="19"/>
  <c r="D7" i="19"/>
  <c r="C7" i="19"/>
  <c r="G6" i="19"/>
  <c r="H6" i="19" s="1"/>
  <c r="F6" i="19"/>
  <c r="E6" i="19"/>
  <c r="D6" i="19"/>
  <c r="C6" i="19"/>
  <c r="B6" i="19"/>
  <c r="F5" i="19"/>
  <c r="E5" i="19"/>
  <c r="D5" i="19"/>
  <c r="C5" i="19"/>
  <c r="B5" i="19"/>
  <c r="H18" i="17"/>
  <c r="G18" i="17"/>
  <c r="F18" i="17"/>
  <c r="E18" i="17"/>
  <c r="D18" i="17"/>
  <c r="C18" i="17"/>
  <c r="B18" i="17"/>
  <c r="H13" i="17"/>
  <c r="G13" i="17"/>
  <c r="F13" i="17"/>
  <c r="E13" i="17"/>
  <c r="D13" i="17"/>
  <c r="C13" i="17"/>
  <c r="B13" i="17"/>
  <c r="H6" i="17"/>
  <c r="E6" i="17"/>
  <c r="H5" i="17"/>
  <c r="G5" i="17"/>
  <c r="F5" i="17"/>
  <c r="E5" i="17"/>
  <c r="D5" i="17"/>
  <c r="C5" i="17"/>
  <c r="D92" i="75"/>
  <c r="D89" i="75"/>
  <c r="B89" i="75"/>
  <c r="D65" i="75"/>
  <c r="D56" i="75"/>
  <c r="B56" i="75"/>
  <c r="D45" i="75"/>
  <c r="B45" i="75"/>
  <c r="D42" i="75"/>
  <c r="B42" i="75"/>
  <c r="D38" i="75"/>
  <c r="B38" i="75"/>
  <c r="D23" i="75"/>
  <c r="B23" i="75"/>
  <c r="D11" i="75"/>
  <c r="B11" i="75"/>
  <c r="D6" i="75"/>
  <c r="B6" i="75"/>
  <c r="I159" i="76"/>
  <c r="E159" i="76"/>
  <c r="I158" i="76"/>
  <c r="E158" i="76"/>
  <c r="C158" i="76"/>
  <c r="I156" i="76"/>
  <c r="E156" i="76"/>
  <c r="C156" i="76"/>
  <c r="C154" i="76"/>
  <c r="C152" i="76"/>
  <c r="C151" i="76"/>
  <c r="C149" i="76"/>
  <c r="C148" i="76"/>
  <c r="I147" i="76"/>
  <c r="C145" i="76"/>
  <c r="I144" i="76"/>
  <c r="I143" i="76"/>
  <c r="E143" i="76"/>
  <c r="C143" i="76"/>
  <c r="C141" i="76"/>
  <c r="C140" i="76"/>
  <c r="C138" i="76"/>
  <c r="C136" i="76"/>
  <c r="C133" i="76"/>
  <c r="I132" i="76"/>
  <c r="E132" i="76"/>
  <c r="I131" i="76"/>
  <c r="E131" i="76"/>
  <c r="C131" i="76"/>
  <c r="I130" i="76"/>
  <c r="E130" i="76"/>
  <c r="C130" i="76"/>
  <c r="I128" i="76"/>
  <c r="E128" i="76"/>
  <c r="I127" i="76"/>
  <c r="E127" i="76"/>
  <c r="C127" i="76"/>
  <c r="E125" i="76"/>
  <c r="C125" i="76"/>
  <c r="I124" i="76"/>
  <c r="E124" i="76"/>
  <c r="I123" i="76"/>
  <c r="E123" i="76"/>
  <c r="C123" i="76"/>
  <c r="I122" i="76"/>
  <c r="E122" i="76"/>
  <c r="I121" i="76"/>
  <c r="E121" i="76"/>
  <c r="C121" i="76"/>
  <c r="I120" i="76"/>
  <c r="E120" i="76"/>
  <c r="I119" i="76"/>
  <c r="E119" i="76"/>
  <c r="C119" i="76"/>
  <c r="I118" i="76"/>
  <c r="E118" i="76"/>
  <c r="C118" i="76"/>
  <c r="I116" i="76"/>
  <c r="E116" i="76"/>
  <c r="I115" i="76"/>
  <c r="E115" i="76"/>
  <c r="C115" i="76"/>
  <c r="I114" i="76"/>
  <c r="E114" i="76"/>
  <c r="C114" i="76"/>
  <c r="C112" i="76"/>
  <c r="C110" i="76"/>
  <c r="I109" i="76"/>
  <c r="E109" i="76"/>
  <c r="I108" i="76"/>
  <c r="E108" i="76"/>
  <c r="I107" i="76"/>
  <c r="E107" i="76"/>
  <c r="I106" i="76"/>
  <c r="E106" i="76"/>
  <c r="I105" i="76"/>
  <c r="E105" i="76"/>
  <c r="C105" i="76"/>
  <c r="I104" i="76"/>
  <c r="E104" i="76"/>
  <c r="I103" i="76"/>
  <c r="E103" i="76"/>
  <c r="C103" i="76"/>
  <c r="C101" i="76"/>
  <c r="E100" i="76"/>
  <c r="I99" i="76"/>
  <c r="E99" i="76"/>
  <c r="I98" i="76"/>
  <c r="E98" i="76"/>
  <c r="I97" i="76"/>
  <c r="E97" i="76"/>
  <c r="I96" i="76"/>
  <c r="E96" i="76"/>
  <c r="C96" i="76"/>
  <c r="I95" i="76"/>
  <c r="E95" i="76"/>
  <c r="I94" i="76"/>
  <c r="E94" i="76"/>
  <c r="I93" i="76"/>
  <c r="E93" i="76"/>
  <c r="I92" i="76"/>
  <c r="E92" i="76"/>
  <c r="C92" i="76"/>
  <c r="E91" i="76"/>
  <c r="E90" i="76"/>
  <c r="C90" i="76"/>
  <c r="I89" i="76"/>
  <c r="E89" i="76"/>
  <c r="C89" i="76"/>
  <c r="I88" i="76"/>
  <c r="I87" i="76"/>
  <c r="C87" i="76"/>
  <c r="I86" i="76"/>
  <c r="E86" i="76"/>
  <c r="I85" i="76"/>
  <c r="E85" i="76"/>
  <c r="I84" i="76"/>
  <c r="E84" i="76"/>
  <c r="C84" i="76"/>
  <c r="C82" i="76"/>
  <c r="I81" i="76"/>
  <c r="E81" i="76"/>
  <c r="I80" i="76"/>
  <c r="E80" i="76"/>
  <c r="C80" i="76"/>
  <c r="C78" i="76"/>
  <c r="C76" i="76"/>
  <c r="I74" i="76"/>
  <c r="E74" i="76"/>
  <c r="I73" i="76"/>
  <c r="E73" i="76"/>
  <c r="E72" i="76"/>
  <c r="I71" i="76"/>
  <c r="E71" i="76"/>
  <c r="I70" i="76"/>
  <c r="E70" i="76"/>
  <c r="C70" i="76"/>
  <c r="I69" i="76"/>
  <c r="I68" i="76"/>
  <c r="E68" i="76"/>
  <c r="I67" i="76"/>
  <c r="E66" i="76"/>
  <c r="I65" i="76"/>
  <c r="E65" i="76"/>
  <c r="C65" i="76"/>
  <c r="I64" i="76"/>
  <c r="E64" i="76"/>
  <c r="I63" i="76"/>
  <c r="E63" i="76"/>
  <c r="C63" i="76"/>
  <c r="I62" i="76"/>
  <c r="E62" i="76"/>
  <c r="C62" i="76"/>
  <c r="E61" i="76"/>
  <c r="E60" i="76"/>
  <c r="C60" i="76"/>
  <c r="I59" i="76"/>
  <c r="I58" i="76"/>
  <c r="C58" i="76"/>
  <c r="I57" i="76"/>
  <c r="E57" i="76"/>
  <c r="I56" i="76"/>
  <c r="E56" i="76"/>
  <c r="C56" i="76"/>
  <c r="I55" i="76"/>
  <c r="E55" i="76"/>
  <c r="C55" i="76"/>
  <c r="E54" i="76"/>
  <c r="E53" i="76"/>
  <c r="C53" i="76"/>
  <c r="E52" i="76"/>
  <c r="C52" i="76"/>
  <c r="I50" i="76"/>
  <c r="E50" i="76"/>
  <c r="I49" i="76"/>
  <c r="I48" i="76"/>
  <c r="E48" i="76"/>
  <c r="C48" i="76"/>
  <c r="I43" i="76"/>
  <c r="E43" i="76"/>
  <c r="I42" i="76"/>
  <c r="I41" i="76"/>
  <c r="E41" i="76"/>
  <c r="C41" i="76"/>
  <c r="I39" i="76"/>
  <c r="E39" i="76"/>
  <c r="I38" i="76"/>
  <c r="E38" i="76"/>
  <c r="I37" i="76"/>
  <c r="E37" i="76"/>
  <c r="C37" i="76"/>
  <c r="I36" i="76"/>
  <c r="E36" i="76"/>
  <c r="C36" i="76"/>
  <c r="C34" i="76"/>
  <c r="C33" i="76"/>
  <c r="C32" i="76"/>
  <c r="I31" i="76"/>
  <c r="E31" i="76"/>
  <c r="I30" i="76"/>
  <c r="E30" i="76"/>
  <c r="C30" i="76"/>
  <c r="I29" i="76"/>
  <c r="E29" i="76"/>
  <c r="C29" i="76"/>
  <c r="C24" i="76"/>
  <c r="I23" i="76"/>
  <c r="I22" i="76"/>
  <c r="E22" i="76"/>
  <c r="E21" i="76"/>
  <c r="I20" i="76"/>
  <c r="E20" i="76"/>
  <c r="C20" i="76"/>
  <c r="I17" i="76"/>
  <c r="E17" i="76"/>
  <c r="I16" i="76"/>
  <c r="I15" i="76"/>
  <c r="E15" i="76"/>
  <c r="C15" i="76"/>
  <c r="E14" i="76"/>
  <c r="E13" i="76"/>
  <c r="E12" i="76"/>
  <c r="I11" i="76"/>
  <c r="E11" i="76"/>
  <c r="C11" i="76"/>
  <c r="I9" i="76"/>
  <c r="E9" i="76"/>
  <c r="I8" i="76"/>
  <c r="E8" i="76"/>
  <c r="C8" i="76"/>
  <c r="I7" i="76"/>
  <c r="E7" i="76"/>
  <c r="I6" i="76"/>
  <c r="E6" i="76"/>
  <c r="C6" i="76"/>
  <c r="I5" i="76"/>
  <c r="E5" i="76"/>
  <c r="C5" i="76"/>
  <c r="I4" i="76"/>
  <c r="E4" i="76"/>
  <c r="S35" i="72"/>
  <c r="O35" i="72"/>
  <c r="K35" i="72"/>
  <c r="D35" i="72"/>
  <c r="C33" i="72"/>
  <c r="C32" i="72"/>
  <c r="V31" i="72"/>
  <c r="U31" i="72"/>
  <c r="T31" i="72"/>
  <c r="S31" i="72"/>
  <c r="R31" i="72"/>
  <c r="Q31" i="72"/>
  <c r="P31" i="72"/>
  <c r="O31" i="72"/>
  <c r="N31" i="72"/>
  <c r="M31" i="72"/>
  <c r="L31" i="72"/>
  <c r="K31" i="72"/>
  <c r="J31" i="72"/>
  <c r="I31" i="72"/>
  <c r="H31" i="72"/>
  <c r="G31" i="72"/>
  <c r="E31" i="72"/>
  <c r="B31" i="72"/>
  <c r="V30" i="72"/>
  <c r="V35" i="72" s="1"/>
  <c r="U30" i="72"/>
  <c r="U35" i="72" s="1"/>
  <c r="T30" i="72"/>
  <c r="T35" i="72" s="1"/>
  <c r="S30" i="72"/>
  <c r="R30" i="72"/>
  <c r="R35" i="72" s="1"/>
  <c r="Q30" i="72"/>
  <c r="Q35" i="72" s="1"/>
  <c r="P30" i="72"/>
  <c r="P35" i="72" s="1"/>
  <c r="O30" i="72"/>
  <c r="N30" i="72"/>
  <c r="N35" i="72" s="1"/>
  <c r="M30" i="72"/>
  <c r="M35" i="72" s="1"/>
  <c r="L30" i="72"/>
  <c r="L35" i="72" s="1"/>
  <c r="K30" i="72"/>
  <c r="J30" i="72"/>
  <c r="J35" i="72" s="1"/>
  <c r="I30" i="72"/>
  <c r="I35" i="72" s="1"/>
  <c r="E30" i="72"/>
  <c r="D30" i="72"/>
  <c r="C30" i="72"/>
  <c r="C35" i="72" s="1"/>
  <c r="B30" i="72"/>
  <c r="AL28" i="72"/>
  <c r="AC28" i="72"/>
  <c r="E28" i="72"/>
  <c r="AL27" i="72"/>
  <c r="AC27" i="72"/>
  <c r="E27" i="72"/>
  <c r="AL26" i="72"/>
  <c r="AC26" i="72"/>
  <c r="E26" i="72"/>
  <c r="AL25" i="72"/>
  <c r="AC25" i="72"/>
  <c r="AL24" i="72"/>
  <c r="AC24" i="72"/>
  <c r="AL23" i="72"/>
  <c r="AC23" i="72"/>
  <c r="AL22" i="72"/>
  <c r="AC22" i="72"/>
  <c r="AL21" i="72"/>
  <c r="AC21" i="72"/>
  <c r="AL20" i="72"/>
  <c r="AC20" i="72"/>
  <c r="X20" i="72"/>
  <c r="E20" i="72"/>
  <c r="AL19" i="72"/>
  <c r="AC19" i="72"/>
  <c r="AL18" i="72"/>
  <c r="AC18" i="72"/>
  <c r="AL17" i="72"/>
  <c r="AC17" i="72"/>
  <c r="X17" i="72"/>
  <c r="E17" i="72"/>
  <c r="AL16" i="72"/>
  <c r="AC16" i="72"/>
  <c r="X16" i="72"/>
  <c r="E16" i="72"/>
  <c r="AL15" i="72"/>
  <c r="AC15" i="72"/>
  <c r="X15" i="72"/>
  <c r="E15" i="72"/>
  <c r="AL14" i="72"/>
  <c r="AC14" i="72"/>
  <c r="X14" i="72"/>
  <c r="E14" i="72"/>
  <c r="AL13" i="72"/>
  <c r="AC13" i="72"/>
  <c r="X13" i="72"/>
  <c r="E13" i="72"/>
  <c r="AL12" i="72"/>
  <c r="AC12" i="72"/>
  <c r="X12" i="72"/>
  <c r="E12" i="72"/>
  <c r="AL11" i="72"/>
  <c r="AC11" i="72"/>
  <c r="AL10" i="72"/>
  <c r="AC10" i="72"/>
  <c r="X10" i="72"/>
  <c r="E10" i="72"/>
  <c r="AL9" i="72"/>
  <c r="AC9" i="72"/>
  <c r="X9" i="72"/>
  <c r="E9" i="72"/>
  <c r="AL8" i="72"/>
  <c r="AC8" i="72"/>
  <c r="AL7" i="72"/>
  <c r="AC7" i="72"/>
  <c r="AL6" i="72"/>
  <c r="AC6" i="72"/>
  <c r="X6" i="72"/>
  <c r="E6" i="72"/>
  <c r="W5" i="72"/>
  <c r="W31" i="72" s="1"/>
  <c r="X31" i="72" s="1"/>
  <c r="V5" i="72"/>
  <c r="U5" i="72"/>
  <c r="T5" i="72"/>
  <c r="S5" i="72"/>
  <c r="R5" i="72"/>
  <c r="Q5" i="72"/>
  <c r="P5" i="72"/>
  <c r="O5" i="72"/>
  <c r="N5" i="72"/>
  <c r="M5" i="72"/>
  <c r="L5" i="72"/>
  <c r="K5" i="72"/>
  <c r="J5" i="72"/>
  <c r="I5" i="72"/>
  <c r="H5" i="72"/>
  <c r="G5" i="72"/>
  <c r="E5" i="72"/>
  <c r="C5" i="72"/>
  <c r="B5" i="72"/>
  <c r="E33" i="71"/>
  <c r="D33" i="71"/>
  <c r="C33" i="71"/>
  <c r="F32" i="71"/>
  <c r="E32" i="71"/>
  <c r="H28" i="71"/>
  <c r="E28" i="71"/>
  <c r="E25" i="71"/>
  <c r="D25" i="71"/>
  <c r="C25" i="71"/>
  <c r="B25" i="71"/>
  <c r="H19" i="71"/>
  <c r="E19" i="71"/>
  <c r="D19" i="71"/>
  <c r="C19" i="71"/>
  <c r="H16" i="71"/>
  <c r="E16" i="71"/>
  <c r="H15" i="71"/>
  <c r="E15" i="71"/>
  <c r="H14" i="71"/>
  <c r="E14" i="71"/>
  <c r="H13" i="71"/>
  <c r="E13" i="71"/>
  <c r="H12" i="71"/>
  <c r="E12" i="71"/>
  <c r="H11" i="71"/>
  <c r="E11" i="71"/>
  <c r="H10" i="71"/>
  <c r="E10" i="71"/>
  <c r="H9" i="71"/>
  <c r="E9" i="71"/>
  <c r="H7" i="71"/>
  <c r="E7" i="71"/>
  <c r="G6" i="71"/>
  <c r="G25" i="71" s="1"/>
  <c r="H25" i="71" s="1"/>
  <c r="E6" i="71"/>
  <c r="D6" i="71"/>
  <c r="C6" i="71"/>
  <c r="B6" i="71"/>
  <c r="E5" i="71"/>
  <c r="D5" i="71"/>
  <c r="C5" i="71"/>
  <c r="B5" i="71"/>
  <c r="E35" i="72" l="1"/>
  <c r="H6" i="71"/>
  <c r="X5" i="72"/>
  <c r="G5" i="19"/>
  <c r="H5" i="19" s="1"/>
  <c r="G5" i="71"/>
  <c r="H5" i="71" s="1"/>
  <c r="H33" i="71" l="1"/>
  <c r="H30" i="72" s="1"/>
  <c r="H35" i="72" s="1"/>
  <c r="W30" i="72"/>
  <c r="X30" i="72" s="1"/>
  <c r="G30" i="72"/>
  <c r="G35" i="72" s="1"/>
</calcChain>
</file>

<file path=xl/comments1.xml><?xml version="1.0" encoding="utf-8"?>
<comments xmlns="http://schemas.openxmlformats.org/spreadsheetml/2006/main">
  <authors>
    <author>作者</author>
  </authors>
  <commentList>
    <comment ref="N5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全市增幅未按分科目可比口径计算，未调减相应预算。</t>
        </r>
      </text>
    </comment>
    <comment ref="N1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上年执行楞减6000万</t>
        </r>
      </text>
    </comment>
    <comment ref="N21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10年剔除集中10%的3000，09年剔除融资担保体系25000</t>
        </r>
      </text>
    </comment>
  </commentList>
</comments>
</file>

<file path=xl/sharedStrings.xml><?xml version="1.0" encoding="utf-8"?>
<sst xmlns="http://schemas.openxmlformats.org/spreadsheetml/2006/main" count="725" uniqueCount="525">
  <si>
    <t>单位：万元</t>
  </si>
  <si>
    <t>项           目</t>
  </si>
  <si>
    <t>2024年</t>
  </si>
  <si>
    <t>预   算</t>
  </si>
  <si>
    <t>调整预算</t>
  </si>
  <si>
    <t>预算执行</t>
  </si>
  <si>
    <t>执行为调
整预算％</t>
  </si>
  <si>
    <t>执行为2022
年决算％</t>
  </si>
  <si>
    <t>预算为2023
年执行％</t>
  </si>
  <si>
    <t>一 般 公 共 预 算 收 入 合 计</t>
  </si>
  <si>
    <t>一、税收收入</t>
  </si>
  <si>
    <t>增值税</t>
  </si>
  <si>
    <t>营业税</t>
  </si>
  <si>
    <t>企业所得税</t>
  </si>
  <si>
    <t>个人所得税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</si>
  <si>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</si>
  <si>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</si>
  <si>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</si>
  <si>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</si>
  <si>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</si>
  <si>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</si>
  <si>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</si>
  <si>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</si>
  <si>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二、非税收入</t>
  </si>
  <si>
    <t>专项收入</t>
  </si>
  <si>
    <t>行政事业性收费收入</t>
  </si>
  <si>
    <t>罚没收入</t>
  </si>
  <si>
    <t>国有资源（资产）有偿使用收入</t>
  </si>
  <si>
    <t>其他收入</t>
  </si>
  <si>
    <t>加：市级税收返还收入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</si>
  <si>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市级转移支付收入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</si>
  <si>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上</t>
    </r>
    <r>
      <rPr>
        <sz val="12"/>
        <rFont val="宋体"/>
        <family val="3"/>
        <charset val="134"/>
      </rPr>
      <t>年结余收入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</si>
  <si>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债券转贷收入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</si>
  <si>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调入预算稳定调节基金</t>
    </r>
  </si>
  <si>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>调入资金等</t>
    </r>
  </si>
  <si>
    <t>一 般 公 共 预 算 收 入 总 计</t>
  </si>
  <si>
    <t>2025年</t>
  </si>
  <si>
    <t>执行为调整预算％</t>
  </si>
  <si>
    <t>2009年同期数</t>
  </si>
  <si>
    <t>一 般 公 共 预 算 支 出 合 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</si>
  <si>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</si>
  <si>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</si>
  <si>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</si>
  <si>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</si>
  <si>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</si>
  <si>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</si>
  <si>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</si>
  <si>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</si>
  <si>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</si>
  <si>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</si>
  <si>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</si>
  <si>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</si>
  <si>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</si>
  <si>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</si>
  <si>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</si>
  <si>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</si>
  <si>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</si>
  <si>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</si>
  <si>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</si>
  <si>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</si>
  <si>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</si>
  <si>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其他支出</t>
  </si>
  <si>
    <t>债务付息支出</t>
  </si>
  <si>
    <t>预备费</t>
  </si>
  <si>
    <t>减：一般公共预算支出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</si>
  <si>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上解市级支出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</si>
  <si>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一般债务还本支出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</si>
  <si>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安排预算稳定调节基金</t>
    </r>
  </si>
  <si>
    <t>一 般 公 共 预 算 结 余</t>
  </si>
  <si>
    <t>结转项目资金</t>
  </si>
  <si>
    <t xml:space="preserve">                                                                                                              万元</t>
  </si>
  <si>
    <t>科目</t>
  </si>
  <si>
    <t>预算数为执行数%</t>
  </si>
  <si>
    <t>合计</t>
  </si>
  <si>
    <t>201</t>
  </si>
  <si>
    <t>20101</t>
  </si>
  <si>
    <t>人大事务</t>
  </si>
  <si>
    <t>2010108</t>
  </si>
  <si>
    <t xml:space="preserve">  代表工作</t>
  </si>
  <si>
    <t>20103</t>
  </si>
  <si>
    <t>政府办公厅（室）及相关机构事务</t>
  </si>
  <si>
    <t>2010301</t>
  </si>
  <si>
    <t xml:space="preserve">  行政运行</t>
  </si>
  <si>
    <t xml:space="preserve">  一般行政管理事务</t>
  </si>
  <si>
    <t>20105</t>
  </si>
  <si>
    <t>统计信息事务</t>
  </si>
  <si>
    <t>专项统计业务</t>
  </si>
  <si>
    <t>专项普查活动</t>
  </si>
  <si>
    <t>其他统计信息事务支出</t>
  </si>
  <si>
    <t>20113</t>
  </si>
  <si>
    <t>商贸事务</t>
  </si>
  <si>
    <t>2011302</t>
  </si>
  <si>
    <t>2011308</t>
  </si>
  <si>
    <t xml:space="preserve">  招商引资</t>
  </si>
  <si>
    <t>20132</t>
  </si>
  <si>
    <t>组织事务</t>
  </si>
  <si>
    <t>行政运行</t>
  </si>
  <si>
    <t>2013202</t>
  </si>
  <si>
    <t>2013299</t>
  </si>
  <si>
    <t xml:space="preserve">  其他组织事务支出</t>
  </si>
  <si>
    <t>市场监督管理事务</t>
  </si>
  <si>
    <t>204</t>
  </si>
  <si>
    <t>20499</t>
  </si>
  <si>
    <t>其他公共安全支出</t>
  </si>
  <si>
    <t>2049999</t>
  </si>
  <si>
    <t xml:space="preserve">  其他公共安全支出</t>
  </si>
  <si>
    <t>公安</t>
  </si>
  <si>
    <t>其他公共支出</t>
  </si>
  <si>
    <t>205</t>
  </si>
  <si>
    <t>20502</t>
  </si>
  <si>
    <t>普通教育</t>
  </si>
  <si>
    <t>2050201</t>
  </si>
  <si>
    <t xml:space="preserve">  学前教育</t>
  </si>
  <si>
    <t>2050202</t>
  </si>
  <si>
    <t xml:space="preserve">  小学教育</t>
  </si>
  <si>
    <t>20504</t>
  </si>
  <si>
    <t>成人教育</t>
  </si>
  <si>
    <t>2050401</t>
  </si>
  <si>
    <t xml:space="preserve">  成人初等教育</t>
  </si>
  <si>
    <t>2050499</t>
  </si>
  <si>
    <t xml:space="preserve">  其他成人教育支出</t>
  </si>
  <si>
    <t>20509</t>
  </si>
  <si>
    <t>教育费附加安排的支出</t>
  </si>
  <si>
    <t>2050901</t>
  </si>
  <si>
    <t xml:space="preserve">  农村中小学校舍建设</t>
  </si>
  <si>
    <t>2050902</t>
  </si>
  <si>
    <t xml:space="preserve">  农村中小学教学设施</t>
  </si>
  <si>
    <t xml:space="preserve">  城市中小学校舍建设</t>
  </si>
  <si>
    <t xml:space="preserve">  科学技术普及</t>
  </si>
  <si>
    <t xml:space="preserve">  其他科学技术普及支出</t>
  </si>
  <si>
    <t>207</t>
  </si>
  <si>
    <t>20701</t>
  </si>
  <si>
    <t>文化和旅游</t>
  </si>
  <si>
    <t>2070109</t>
  </si>
  <si>
    <t xml:space="preserve">  群众文化</t>
  </si>
  <si>
    <t>20706</t>
  </si>
  <si>
    <t>新闻出版电影</t>
  </si>
  <si>
    <t>2070699</t>
  </si>
  <si>
    <t xml:space="preserve">  其他新闻出版电影支出</t>
  </si>
  <si>
    <t>其他文化旅游体育与传媒支出</t>
  </si>
  <si>
    <t>208</t>
  </si>
  <si>
    <t>20801</t>
  </si>
  <si>
    <t>人力资源和社会保障管理事务</t>
  </si>
  <si>
    <t>2080199</t>
  </si>
  <si>
    <t xml:space="preserve">  其他人力资源和社会保障管理事务支出</t>
  </si>
  <si>
    <t>20802</t>
  </si>
  <si>
    <t>民政管理事务</t>
  </si>
  <si>
    <t>社会组织管理</t>
  </si>
  <si>
    <t>2080201</t>
  </si>
  <si>
    <t>2080208</t>
  </si>
  <si>
    <t xml:space="preserve">  基层政权建设和社区治理</t>
  </si>
  <si>
    <t>2080299</t>
  </si>
  <si>
    <t xml:space="preserve">  其他民政管理事务支出</t>
  </si>
  <si>
    <t>20805</t>
  </si>
  <si>
    <t>行政事业单位养老支出</t>
  </si>
  <si>
    <t>2080502</t>
  </si>
  <si>
    <t xml:space="preserve">  事业单位离退休</t>
  </si>
  <si>
    <t xml:space="preserve">  行政单位离退休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</si>
  <si>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</si>
  <si>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</si>
  <si>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</si>
  <si>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</si>
  <si>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其他行政事业单位养老补助</t>
  </si>
  <si>
    <t>就业补助</t>
  </si>
  <si>
    <t>就业创业服务补贴</t>
  </si>
  <si>
    <t>社会福利</t>
  </si>
  <si>
    <t>老年福利</t>
  </si>
  <si>
    <t>20811</t>
  </si>
  <si>
    <t>残疾人事业</t>
  </si>
  <si>
    <t>2081105</t>
  </si>
  <si>
    <t xml:space="preserve">  残疾人就业</t>
  </si>
  <si>
    <t>临时救助</t>
  </si>
  <si>
    <t>临时救助支出</t>
  </si>
  <si>
    <t>20828</t>
  </si>
  <si>
    <t>退役军人管理事务</t>
  </si>
  <si>
    <t>2082850</t>
  </si>
  <si>
    <t xml:space="preserve">  事业运行</t>
  </si>
  <si>
    <t>2082899</t>
  </si>
  <si>
    <t xml:space="preserve">  其他退役军人事务管理支出</t>
  </si>
  <si>
    <t>20899</t>
  </si>
  <si>
    <t>其他社会保障和就业支出</t>
  </si>
  <si>
    <t>2089999</t>
  </si>
  <si>
    <t xml:space="preserve">  其他社会保障和就业支出</t>
  </si>
  <si>
    <t>210</t>
  </si>
  <si>
    <t>卫生健康管理事务</t>
  </si>
  <si>
    <t>其他卫生健康管理事务支出</t>
  </si>
  <si>
    <t>21003</t>
  </si>
  <si>
    <t>基层医疗卫生机构</t>
  </si>
  <si>
    <t>2100301</t>
  </si>
  <si>
    <t xml:space="preserve">  城市社区卫生机构</t>
  </si>
  <si>
    <t>2100302</t>
  </si>
  <si>
    <t xml:space="preserve">  乡镇卫生院</t>
  </si>
  <si>
    <t>2100399</t>
  </si>
  <si>
    <t xml:space="preserve">  其他基层医疗卫生机构支出</t>
  </si>
  <si>
    <t>21004</t>
  </si>
  <si>
    <t>公共卫生</t>
  </si>
  <si>
    <t>2100408</t>
  </si>
  <si>
    <t xml:space="preserve">  基本公共卫生服务</t>
  </si>
  <si>
    <t>2100409</t>
  </si>
  <si>
    <t xml:space="preserve">  重大公共卫生服务</t>
  </si>
  <si>
    <t>2100410</t>
  </si>
  <si>
    <t xml:space="preserve">  突发公共卫生事件应急处理</t>
  </si>
  <si>
    <t>其他公共卫生支出</t>
  </si>
  <si>
    <t>中医药</t>
  </si>
  <si>
    <t xml:space="preserve">  其他中医药支出</t>
  </si>
  <si>
    <t>21007</t>
  </si>
  <si>
    <t>计划生育事务</t>
  </si>
  <si>
    <t>2100799</t>
  </si>
  <si>
    <t xml:space="preserve">  其他计划生育事务支出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</si>
  <si>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</si>
  <si>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</si>
  <si>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</si>
  <si>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</si>
  <si>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</si>
  <si>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</si>
  <si>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2101103</t>
  </si>
  <si>
    <t xml:space="preserve">  公务员医疗补助</t>
  </si>
  <si>
    <t>2101199</t>
  </si>
  <si>
    <t xml:space="preserve">  其他行政事业单位医疗支出</t>
  </si>
  <si>
    <t>医疗救助</t>
  </si>
  <si>
    <t xml:space="preserve">  其他医疗救助支出</t>
  </si>
  <si>
    <t>其他卫生健康支出</t>
  </si>
  <si>
    <t>211</t>
  </si>
  <si>
    <t>21103</t>
  </si>
  <si>
    <t>污染防治</t>
  </si>
  <si>
    <t>2110301</t>
  </si>
  <si>
    <t xml:space="preserve">  大气</t>
  </si>
  <si>
    <t>212</t>
  </si>
  <si>
    <t>21201</t>
  </si>
  <si>
    <t>城乡社区管理事务</t>
  </si>
  <si>
    <t>2120104</t>
  </si>
  <si>
    <t xml:space="preserve">  城管执法</t>
  </si>
  <si>
    <t>21203</t>
  </si>
  <si>
    <t>城乡社区公共设施</t>
  </si>
  <si>
    <t>2120399</t>
  </si>
  <si>
    <t xml:space="preserve">  其他城乡社区公共设施支出</t>
  </si>
  <si>
    <t>21205</t>
  </si>
  <si>
    <t>城乡社区环境卫生</t>
  </si>
  <si>
    <t>2120501</t>
  </si>
  <si>
    <t xml:space="preserve">  城乡社区环境卫生</t>
  </si>
  <si>
    <t>其他城乡社区支出</t>
  </si>
  <si>
    <t>21208</t>
  </si>
  <si>
    <t>国有土地使用权出让收入安排的支出</t>
  </si>
  <si>
    <t>2120804</t>
  </si>
  <si>
    <t xml:space="preserve">  农村基础设施建设支出</t>
  </si>
  <si>
    <t>农业农村生态环境支出</t>
  </si>
  <si>
    <t>213</t>
  </si>
  <si>
    <t>21307</t>
  </si>
  <si>
    <t>农村综合改革</t>
  </si>
  <si>
    <t>2130705</t>
  </si>
  <si>
    <t xml:space="preserve">  对村民委员会和村党支部的补助</t>
  </si>
  <si>
    <t>农业农村</t>
  </si>
  <si>
    <t>对高校毕业生到基层任职补助</t>
  </si>
  <si>
    <t>其他农业农村支出</t>
  </si>
  <si>
    <t>巩固脱贫衔接乡村振兴</t>
  </si>
  <si>
    <t>农村基础设施建设</t>
  </si>
  <si>
    <t>对村民委员会和村党支部</t>
  </si>
  <si>
    <t>资源勘探工业信息等支出</t>
  </si>
  <si>
    <t>制造业</t>
  </si>
  <si>
    <t xml:space="preserve">  其他制造业支出</t>
  </si>
  <si>
    <t>216</t>
  </si>
  <si>
    <t>21699</t>
  </si>
  <si>
    <t>其他商业服务业等支出</t>
  </si>
  <si>
    <t>商业流通事务</t>
  </si>
  <si>
    <t xml:space="preserve">  其他商业流通事务支出</t>
  </si>
  <si>
    <t>2169999</t>
  </si>
  <si>
    <t xml:space="preserve">  其他商业服务业等支出</t>
  </si>
  <si>
    <t>解决历史遗留问题及改革成本支出</t>
  </si>
  <si>
    <t>国有企业退休人员社会化管理补助支出</t>
  </si>
  <si>
    <t>其他政府性基金及对应专项债务收入安排的支出</t>
  </si>
  <si>
    <t>其他地方自行试点项目收益专项债券收入安排的支出</t>
  </si>
  <si>
    <t>彩票公益金安排的支出</t>
  </si>
  <si>
    <t>用于社会福利的彩票公益金支出</t>
  </si>
  <si>
    <t>232</t>
  </si>
  <si>
    <t>地方政府一般债券付息支出</t>
  </si>
  <si>
    <t>23204</t>
  </si>
  <si>
    <t>地方政府专项债务付息支出</t>
  </si>
  <si>
    <t>2320411</t>
  </si>
  <si>
    <t xml:space="preserve">  国有土地使用权出让金债务付息支出</t>
  </si>
  <si>
    <t>其他地方自行试点项目收益专项债券付息支出</t>
  </si>
  <si>
    <t>单位:中北镇</t>
  </si>
  <si>
    <t>项目名称</t>
  </si>
  <si>
    <t>基本</t>
  </si>
  <si>
    <t>项目</t>
  </si>
  <si>
    <t>机关工资福利支出</t>
  </si>
  <si>
    <t xml:space="preserve">         工资奖金津补贴</t>
  </si>
  <si>
    <t xml:space="preserve">         社会保障缴费</t>
  </si>
  <si>
    <t xml:space="preserve">         住房公积金</t>
  </si>
  <si>
    <t xml:space="preserve">         其他工资福利支出 </t>
  </si>
  <si>
    <t>机关商品和服务支出</t>
  </si>
  <si>
    <t xml:space="preserve">         办公经费</t>
  </si>
  <si>
    <t xml:space="preserve">         会议费</t>
  </si>
  <si>
    <t xml:space="preserve">         培训费</t>
  </si>
  <si>
    <t xml:space="preserve">         专用材料购置费</t>
  </si>
  <si>
    <t xml:space="preserve">         委托业务费</t>
  </si>
  <si>
    <t xml:space="preserve">         公务接待费</t>
  </si>
  <si>
    <t xml:space="preserve">         因公出国(境)费用</t>
  </si>
  <si>
    <t xml:space="preserve">         公务用车运行维护费</t>
  </si>
  <si>
    <t xml:space="preserve">         维修（护）费</t>
  </si>
  <si>
    <t xml:space="preserve">         购买服务</t>
  </si>
  <si>
    <t xml:space="preserve">         其他商品和服务支出</t>
  </si>
  <si>
    <t>机关资本性支出（一）</t>
  </si>
  <si>
    <t xml:space="preserve">         房屋建筑物购建</t>
  </si>
  <si>
    <t xml:space="preserve">         基础设施建设</t>
  </si>
  <si>
    <t xml:space="preserve">         公务用车购置</t>
  </si>
  <si>
    <t xml:space="preserve">         土地征迁补偿和安置支出</t>
  </si>
  <si>
    <t xml:space="preserve">         设备购置</t>
  </si>
  <si>
    <t xml:space="preserve">         大型修缮</t>
  </si>
  <si>
    <t xml:space="preserve">         其他资本性支出</t>
  </si>
  <si>
    <t>机关资本性支出（二）</t>
  </si>
  <si>
    <t>对事业单位经常性补助</t>
  </si>
  <si>
    <t xml:space="preserve">         工资福利支出</t>
  </si>
  <si>
    <t xml:space="preserve">         商品和服务支出</t>
  </si>
  <si>
    <t xml:space="preserve">         其他对事业单位补助</t>
  </si>
  <si>
    <t>对事业单位资本性补助</t>
  </si>
  <si>
    <t xml:space="preserve">         资本性支出（一）</t>
  </si>
  <si>
    <t xml:space="preserve">         资本性支出（二）</t>
  </si>
  <si>
    <t>对企业补助</t>
  </si>
  <si>
    <t xml:space="preserve">         费用补贴</t>
  </si>
  <si>
    <t xml:space="preserve">         利息补贴</t>
  </si>
  <si>
    <t xml:space="preserve">         政府投资基金股权投资</t>
  </si>
  <si>
    <t xml:space="preserve">        其他对企业补助</t>
  </si>
  <si>
    <t xml:space="preserve">         其他对企业补助</t>
  </si>
  <si>
    <t>对企业资本性支出</t>
  </si>
  <si>
    <t xml:space="preserve">        对企业资本性支出（一）</t>
  </si>
  <si>
    <t xml:space="preserve">         对企业资本性支出（一）</t>
  </si>
  <si>
    <t xml:space="preserve">        对企业资本性支出（二）</t>
  </si>
  <si>
    <t xml:space="preserve">         对企业资本性支出（二）</t>
  </si>
  <si>
    <t xml:space="preserve">       其他对企业补助</t>
  </si>
  <si>
    <t>对个人和家庭的补助</t>
  </si>
  <si>
    <t xml:space="preserve">        社会福利和救助</t>
  </si>
  <si>
    <t xml:space="preserve">         社会福利和救助</t>
  </si>
  <si>
    <t xml:space="preserve">        助学金</t>
  </si>
  <si>
    <t xml:space="preserve">         助学金</t>
  </si>
  <si>
    <t xml:space="preserve">        个人农业生产补贴</t>
  </si>
  <si>
    <t xml:space="preserve">         个人农业生产补贴</t>
  </si>
  <si>
    <t xml:space="preserve">        离退休费</t>
  </si>
  <si>
    <t xml:space="preserve">         离退休费</t>
  </si>
  <si>
    <t xml:space="preserve">        其他对个人和家庭补助</t>
  </si>
  <si>
    <t xml:space="preserve">         其他对个人和家庭补助</t>
  </si>
  <si>
    <t>对社会保障基金补助</t>
  </si>
  <si>
    <t xml:space="preserve">        对社会保险基金补助</t>
  </si>
  <si>
    <t xml:space="preserve">         对社会保险基金补助</t>
  </si>
  <si>
    <t xml:space="preserve">        补充全国社会保障基金</t>
  </si>
  <si>
    <t xml:space="preserve">         补充全国社会保障基金</t>
  </si>
  <si>
    <t>债务利息及费用支出</t>
  </si>
  <si>
    <t xml:space="preserve">        国内债务付息</t>
  </si>
  <si>
    <t xml:space="preserve">         国内债务付息</t>
  </si>
  <si>
    <t xml:space="preserve">        国外债务付息</t>
  </si>
  <si>
    <t xml:space="preserve">         国外债务付息</t>
  </si>
  <si>
    <t xml:space="preserve">        国内债务发行费用</t>
  </si>
  <si>
    <t xml:space="preserve">         国内债务发行费用</t>
  </si>
  <si>
    <t xml:space="preserve">        国外债务发行费用</t>
  </si>
  <si>
    <t xml:space="preserve">         国外债务发行费用</t>
  </si>
  <si>
    <t>债务还本支出</t>
  </si>
  <si>
    <t xml:space="preserve">        国内债务还本</t>
  </si>
  <si>
    <t xml:space="preserve">         国内债务还本</t>
  </si>
  <si>
    <t xml:space="preserve">        国外债务还本</t>
  </si>
  <si>
    <t xml:space="preserve">         国外债务还本</t>
  </si>
  <si>
    <t>转移性支出</t>
  </si>
  <si>
    <t xml:space="preserve">        上下级政府间转移性支出</t>
  </si>
  <si>
    <t xml:space="preserve">         上下级政府间转移性支出</t>
  </si>
  <si>
    <t xml:space="preserve">        援助其他地区支出</t>
  </si>
  <si>
    <t xml:space="preserve">         援助其他地区支出</t>
  </si>
  <si>
    <t xml:space="preserve">        债务转贷</t>
  </si>
  <si>
    <t xml:space="preserve">         债务转贷</t>
  </si>
  <si>
    <t xml:space="preserve">        调出资金</t>
  </si>
  <si>
    <t xml:space="preserve">         调出资金</t>
  </si>
  <si>
    <t>预备费及预留</t>
  </si>
  <si>
    <t xml:space="preserve">        预备费</t>
  </si>
  <si>
    <t xml:space="preserve">         预备费</t>
  </si>
  <si>
    <t xml:space="preserve">        预留</t>
  </si>
  <si>
    <t xml:space="preserve">         预留</t>
  </si>
  <si>
    <t xml:space="preserve">        赠与</t>
  </si>
  <si>
    <t xml:space="preserve">         赠与</t>
  </si>
  <si>
    <t xml:space="preserve">        国家赔偿费用支出</t>
  </si>
  <si>
    <t xml:space="preserve">
国家赔偿费用支出
</t>
  </si>
  <si>
    <t xml:space="preserve">        对民间非营利组织和群众性自治组织补贴</t>
  </si>
  <si>
    <t>对民间非营利组织和群众性自治组织补贴</t>
  </si>
  <si>
    <t xml:space="preserve">        其他支出</t>
  </si>
  <si>
    <t>基本合计：</t>
  </si>
  <si>
    <t>项目合计：</t>
  </si>
  <si>
    <t>总计：</t>
  </si>
  <si>
    <t>政 府 性 基 金 收 入 合 计</t>
  </si>
  <si>
    <t>国有土地使用权出让收入</t>
  </si>
  <si>
    <t>农业土地开发资金收入</t>
  </si>
  <si>
    <t>国有土地收益基金收入</t>
  </si>
  <si>
    <t>污水处理费收入</t>
  </si>
  <si>
    <t>城市基础设施配套费收入</t>
  </si>
  <si>
    <t>彩票公益金收入</t>
  </si>
  <si>
    <t>其他政府性基金收入</t>
  </si>
  <si>
    <t xml:space="preserve">  政 府 性 基 金 收 入 合 计</t>
  </si>
  <si>
    <t xml:space="preserve">  加：上级转移支付等收入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</si>
  <si>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上年结余收入</t>
    </r>
  </si>
  <si>
    <t xml:space="preserve">      债券转贷收入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</si>
  <si>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调入调出资金等</t>
    </r>
  </si>
  <si>
    <t xml:space="preserve">  政 府 性 基 金 收 入 总 计</t>
  </si>
  <si>
    <t>政 府 性 基 金 支 出 合 计</t>
  </si>
  <si>
    <t xml:space="preserve"> 国有土地使用权出让收入及对应专项债务收入安排的支出</t>
  </si>
  <si>
    <t xml:space="preserve">    国有土地收益基金及对应专项债务收入安排的支出</t>
  </si>
  <si>
    <t xml:space="preserve">    农业土地开发资金安排的支出</t>
  </si>
  <si>
    <t xml:space="preserve">    农村基础设施建设支出</t>
  </si>
  <si>
    <t xml:space="preserve">    农村生态环境支出</t>
  </si>
  <si>
    <t xml:space="preserve">    农网还贷资金支出</t>
  </si>
  <si>
    <t>其他政府性基金债务收入安排的支出</t>
  </si>
  <si>
    <t>国有土地使用权出让金债务付息支出</t>
  </si>
  <si>
    <t>债务发行费用支出</t>
  </si>
  <si>
    <t>政 府 性 基 金 收 入 总 计</t>
  </si>
  <si>
    <t>减：政府性基金支出</t>
  </si>
  <si>
    <t>政 府 性 基 金 结 余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</si>
  <si>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结转项目资金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</si>
  <si>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单位：万元</t>
    </r>
  </si>
  <si>
    <t>国有土地使用权出让收入及对应专项债务收入安排的支出</t>
  </si>
  <si>
    <t>征地和拆迁补偿支出</t>
  </si>
  <si>
    <t>土地开发支出</t>
  </si>
  <si>
    <t>农村基础设施建设支出</t>
  </si>
  <si>
    <t>城市建设支出</t>
  </si>
  <si>
    <t>农村生态环境支出</t>
  </si>
  <si>
    <t>其他国有土地使用权出让收入安排的支出</t>
  </si>
  <si>
    <t>国有土地收益基金及对应专项债务收入安排的支出</t>
  </si>
  <si>
    <t>农业土地开发资金安排的支出</t>
  </si>
  <si>
    <t>城市基础设施配套费对应专项债务收入安排的支出</t>
  </si>
  <si>
    <t>农网还贷资金支出</t>
  </si>
  <si>
    <t>地方农网还贷资金支出</t>
  </si>
  <si>
    <t>其他农网还贷资金支出</t>
  </si>
  <si>
    <t>彩票公益金及对应专项债务收入安排的支出</t>
  </si>
  <si>
    <t>用于体育事业的彩票公益金支出</t>
  </si>
  <si>
    <t>用于教育事业的彩票公益金支出</t>
  </si>
  <si>
    <t xml:space="preserve">   债务发行费用支出</t>
  </si>
  <si>
    <t>地方政府专项债务发行费用支出</t>
  </si>
  <si>
    <t>执行为      预算％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</si>
  <si>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</si>
  <si>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</si>
  <si>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</si>
  <si>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</si>
  <si>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</si>
  <si>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</si>
  <si>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</si>
  <si>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</si>
  <si>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r>
      <rPr>
        <sz val="12"/>
        <rFont val="宋体"/>
        <family val="3"/>
        <charset val="134"/>
      </rPr>
      <t>五、生育保险基金</t>
    </r>
    <r>
      <rPr>
        <sz val="12"/>
        <color indexed="8"/>
        <rFont val="宋体"/>
        <family val="3"/>
        <charset val="134"/>
      </rPr>
      <t>收入</t>
    </r>
  </si>
  <si>
    <r>
      <rPr>
        <sz val="12"/>
        <rFont val="宋体"/>
        <family val="3"/>
        <charset val="134"/>
      </rPr>
      <t>六、城乡居民基本养老保险基金</t>
    </r>
    <r>
      <rPr>
        <sz val="12"/>
        <color indexed="8"/>
        <rFont val="宋体"/>
        <family val="3"/>
        <charset val="134"/>
      </rPr>
      <t>收入</t>
    </r>
  </si>
  <si>
    <r>
      <rPr>
        <sz val="12"/>
        <rFont val="宋体"/>
        <family val="3"/>
        <charset val="134"/>
      </rPr>
      <t>七、城乡居民基本医疗保险基金</t>
    </r>
    <r>
      <rPr>
        <sz val="12"/>
        <color indexed="8"/>
        <rFont val="宋体"/>
        <family val="3"/>
        <charset val="134"/>
      </rPr>
      <t>收入</t>
    </r>
  </si>
  <si>
    <t>八、机关事业单位基本养老保险基金收入</t>
  </si>
  <si>
    <t>中北镇无社会保险基金预算，空表公开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</si>
  <si>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</si>
  <si>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</si>
  <si>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</si>
  <si>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</si>
  <si>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</si>
  <si>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</si>
  <si>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</si>
  <si>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</si>
  <si>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</si>
  <si>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</si>
  <si>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</si>
  <si>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</si>
  <si>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</si>
  <si>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</si>
  <si>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family val="3"/>
        <charset val="134"/>
      </rPr>
      <t>五、城镇职工生育保险基金</t>
    </r>
    <r>
      <rPr>
        <sz val="12"/>
        <color indexed="8"/>
        <rFont val="宋体"/>
        <family val="3"/>
        <charset val="134"/>
      </rPr>
      <t>支出</t>
    </r>
  </si>
  <si>
    <t>　　其中：生育保险金</t>
  </si>
  <si>
    <r>
      <rPr>
        <sz val="12"/>
        <rFont val="宋体"/>
        <family val="3"/>
        <charset val="134"/>
      </rPr>
      <t>六、城乡居民基本养老保险基金</t>
    </r>
    <r>
      <rPr>
        <sz val="12"/>
        <color indexed="8"/>
        <rFont val="宋体"/>
        <family val="3"/>
        <charset val="134"/>
      </rPr>
      <t>支出</t>
    </r>
  </si>
  <si>
    <r>
      <rPr>
        <sz val="12"/>
        <rFont val="宋体"/>
        <family val="3"/>
        <charset val="134"/>
      </rPr>
      <t>七、城乡居民基本医疗保险基金</t>
    </r>
    <r>
      <rPr>
        <sz val="12"/>
        <color indexed="8"/>
        <rFont val="宋体"/>
        <family val="3"/>
        <charset val="134"/>
      </rPr>
      <t>支出</t>
    </r>
  </si>
  <si>
    <t>八、机关事业单位基本养老保险基金支出</t>
  </si>
  <si>
    <t>国有资本经营收入合计</t>
  </si>
  <si>
    <t>一、利润收入</t>
  </si>
  <si>
    <t xml:space="preserve">  钢铁企业利润收入</t>
  </si>
  <si>
    <t>xx企业</t>
  </si>
  <si>
    <t xml:space="preserve">  化工企业利润收入</t>
  </si>
  <si>
    <t xml:space="preserve">  运输企业利润收入</t>
  </si>
  <si>
    <t>…</t>
  </si>
  <si>
    <t>二、股利、股息收入</t>
  </si>
  <si>
    <t>三、国资区级补助收入</t>
  </si>
  <si>
    <t>四、国资上年结余收入</t>
  </si>
  <si>
    <t>中北镇无国有资本经营预算，空表公开</t>
  </si>
  <si>
    <t>中北镇2024年国有资本经营支出预算执行情况和2025年支出预算表</t>
  </si>
  <si>
    <t>执行为2023
年决算％</t>
  </si>
  <si>
    <t>预算为2024
年执行％</t>
  </si>
  <si>
    <t>国有资本经营支出合计</t>
  </si>
  <si>
    <t xml:space="preserve">一、解决历史遗留问题及改革成本支出  </t>
  </si>
  <si>
    <t xml:space="preserve">    厂办大集体改革支出</t>
  </si>
  <si>
    <t xml:space="preserve">       国有企业改革成本支出</t>
  </si>
  <si>
    <t xml:space="preserve">       其他解决历史遗留问题及改革成本支出</t>
  </si>
  <si>
    <t xml:space="preserve">二、国有企业资本金注入 </t>
  </si>
  <si>
    <t xml:space="preserve">       公益性设施投资补助支出</t>
  </si>
  <si>
    <t xml:space="preserve">       前瞻战略性产业发展支出</t>
  </si>
  <si>
    <t xml:space="preserve">    三、转移性支出 </t>
  </si>
  <si>
    <t xml:space="preserve">       国有资本经营预算调出资金</t>
  </si>
  <si>
    <t>中北镇无国有资本经营预算，空表公开。</t>
  </si>
  <si>
    <t>中北镇2024年一般公共收入预算执行情况和2025年收入预算表</t>
    <phoneticPr fontId="57" type="noConversion"/>
  </si>
  <si>
    <t>2024年</t>
    <phoneticPr fontId="57" type="noConversion"/>
  </si>
  <si>
    <t>2025年</t>
    <phoneticPr fontId="57" type="noConversion"/>
  </si>
  <si>
    <t>机关商品和服务支出</t>
    <phoneticPr fontId="57" type="noConversion"/>
  </si>
  <si>
    <t xml:space="preserve">       国有经济结构调整支出</t>
    <phoneticPr fontId="57" type="noConversion"/>
  </si>
  <si>
    <t xml:space="preserve"> 支持科技进步支出</t>
    <phoneticPr fontId="57" type="noConversion"/>
  </si>
  <si>
    <t>对外投资合作支出</t>
    <phoneticPr fontId="57" type="noConversion"/>
  </si>
  <si>
    <t>中北镇2024年国有资本经营收入预算执行情况和2025年收入预算表</t>
    <phoneticPr fontId="57" type="noConversion"/>
  </si>
  <si>
    <t>执行为2023
年决算％</t>
    <phoneticPr fontId="57" type="noConversion"/>
  </si>
  <si>
    <t>预算为2024
年执行％</t>
    <phoneticPr fontId="57" type="noConversion"/>
  </si>
  <si>
    <t>中北镇2024年社会保险基金支出预算执行情况和2025年支出预算表</t>
    <phoneticPr fontId="57" type="noConversion"/>
  </si>
  <si>
    <t>中北镇2024年社会保险基金收入预算执行情况和2025年收入预算表</t>
    <phoneticPr fontId="57" type="noConversion"/>
  </si>
  <si>
    <t>中北镇2024年政府性基金支出预算执行情况和2025年支出预算明细表</t>
    <phoneticPr fontId="57" type="noConversion"/>
  </si>
  <si>
    <t>2025年预算</t>
    <phoneticPr fontId="57" type="noConversion"/>
  </si>
  <si>
    <t>2024年执行</t>
    <phoneticPr fontId="57" type="noConversion"/>
  </si>
  <si>
    <t>中北镇2024年政府性基金支出预算执行情况和2025年支出预算表</t>
    <phoneticPr fontId="57" type="noConversion"/>
  </si>
  <si>
    <t>中北镇2024年政府性基金收入预算执行情况和2025年收入预算表</t>
    <phoneticPr fontId="57" type="noConversion"/>
  </si>
  <si>
    <t xml:space="preserve">    调出资金</t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</si>
  <si>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charset val="134"/>
      </rPr>
      <t>事业收入</t>
    </r>
    <phoneticPr fontId="57" type="noConversion"/>
  </si>
  <si>
    <t>中北镇2024年一般公共支出预算执行情况和2025年支出预算表</t>
    <phoneticPr fontId="57" type="noConversion"/>
  </si>
  <si>
    <t>执行为2023年决算％</t>
    <phoneticPr fontId="57" type="noConversion"/>
  </si>
  <si>
    <r>
      <t>2024</t>
    </r>
    <r>
      <rPr>
        <b/>
        <sz val="16"/>
        <color theme="1"/>
        <rFont val="宋体"/>
        <family val="3"/>
        <charset val="134"/>
      </rPr>
      <t>年支出预算经济分类明细表</t>
    </r>
  </si>
  <si>
    <t>中北镇2024年一般公共支出预算执行情况和2025年支出预算功能分类明细表</t>
    <phoneticPr fontId="57" type="noConversion"/>
  </si>
  <si>
    <t>2024年预算执行</t>
    <phoneticPr fontId="57" type="noConversion"/>
  </si>
  <si>
    <t>2025年预算</t>
    <phoneticPr fontId="57" type="noConversion"/>
  </si>
  <si>
    <t>党委办公厅（室）及相关机构事务</t>
    <phoneticPr fontId="57" type="noConversion"/>
  </si>
  <si>
    <t xml:space="preserve">  一般行政管理事务</t>
    <phoneticPr fontId="57" type="noConversion"/>
  </si>
  <si>
    <t>社会工作事务</t>
    <phoneticPr fontId="57" type="noConversion"/>
  </si>
  <si>
    <t>专项业务</t>
    <phoneticPr fontId="57" type="noConversion"/>
  </si>
  <si>
    <t>其他社会工作事务支出</t>
    <phoneticPr fontId="57" type="noConversion"/>
  </si>
  <si>
    <t xml:space="preserve">  其他普通教育支出</t>
    <phoneticPr fontId="57" type="noConversion"/>
  </si>
  <si>
    <t>特殊教育</t>
    <phoneticPr fontId="57" type="noConversion"/>
  </si>
  <si>
    <t xml:space="preserve">  特殊学校教育</t>
    <phoneticPr fontId="57" type="noConversion"/>
  </si>
  <si>
    <t>进修及培训</t>
    <phoneticPr fontId="57" type="noConversion"/>
  </si>
  <si>
    <t xml:space="preserve"> 培训支出</t>
    <phoneticPr fontId="57" type="noConversion"/>
  </si>
  <si>
    <t xml:space="preserve">  其他污染防治支出</t>
    <phoneticPr fontId="57" type="noConversion"/>
  </si>
  <si>
    <t xml:space="preserve">  食品安全监管</t>
    <phoneticPr fontId="5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</si>
</sst>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_ "/>
    <numFmt numFmtId="178" formatCode="_-* #,##0.00_$_-;\-* #,##0.00_$_-;_-* &quot;-&quot;??_$_-;_-@_-"/>
    <numFmt numFmtId="179" formatCode="#,##0;\-#,##0;&quot;-&quot;"/>
    <numFmt numFmtId="180" formatCode="0.00_ ;[Red]\-0.00\ "/>
    <numFmt numFmtId="181" formatCode="#,##0.0_ "/>
    <numFmt numFmtId="182" formatCode="_-* #,##0.00&quot;$&quot;_-;\-* #,##0.00&quot;$&quot;_-;_-* &quot;-&quot;??&quot;$&quot;_-;_-@_-"/>
    <numFmt numFmtId="183" formatCode="_-&quot;$&quot;* #,##0_-;\-&quot;$&quot;* #,##0_-;_-&quot;$&quot;* &quot;-&quot;_-;_-@_-"/>
    <numFmt numFmtId="184" formatCode="0.0%"/>
    <numFmt numFmtId="185" formatCode="_(&quot;$&quot;* #,##0.00_);_(&quot;$&quot;* \(#,##0.00\);_(&quot;$&quot;* &quot;-&quot;??_);_(@_)"/>
    <numFmt numFmtId="186" formatCode="#,##0.0_);[Red]\(#,##0.0\)"/>
    <numFmt numFmtId="187" formatCode="0.00_ "/>
    <numFmt numFmtId="188" formatCode="_-* #,##0&quot;$&quot;_-;\-* #,##0&quot;$&quot;_-;_-* &quot;-&quot;&quot;$&quot;_-;_-@_-"/>
    <numFmt numFmtId="189" formatCode="#,##0;\(#,##0\)"/>
    <numFmt numFmtId="190" formatCode="0.0_ "/>
    <numFmt numFmtId="191" formatCode="\$#,##0.00;\(\$#,##0.00\)"/>
    <numFmt numFmtId="192" formatCode="0.0000_ ;[Red]\-0.0000\ "/>
    <numFmt numFmtId="193" formatCode="#,##0_);[Red]\(#,##0\)"/>
    <numFmt numFmtId="194" formatCode="0;_琀"/>
    <numFmt numFmtId="195" formatCode="\$#,##0;\(\$#,##0\)"/>
    <numFmt numFmtId="196" formatCode="0.00000_ ;[Red]\-0.00000\ "/>
    <numFmt numFmtId="197" formatCode="#,##0.00_);[Red]\(#,##0.00\)"/>
    <numFmt numFmtId="198" formatCode="0.0"/>
    <numFmt numFmtId="199" formatCode="yyyy&quot;年&quot;m&quot;月&quot;d&quot;日&quot;;@"/>
    <numFmt numFmtId="200" formatCode="#,##0.00_ "/>
    <numFmt numFmtId="201" formatCode="#,##0.000_);[Red]\(#,##0.000\)"/>
    <numFmt numFmtId="202" formatCode="0.0_);[Red]\(0.0\)"/>
    <numFmt numFmtId="203" formatCode="_-* #,##0_$_-;\-* #,##0_$_-;_-* &quot;-&quot;_$_-;_-@_-"/>
  </numFmts>
  <fonts count="84">
    <font>
      <sz val="12"/>
      <name val="宋体"/>
      <charset val="134"/>
    </font>
    <font>
      <sz val="22"/>
      <name val="黑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rgb="FFFF0000"/>
      <name val="宋体"/>
      <family val="3"/>
      <charset val="134"/>
    </font>
    <font>
      <sz val="14"/>
      <name val="宋体"/>
      <family val="3"/>
      <charset val="134"/>
    </font>
    <font>
      <sz val="13"/>
      <name val="宋体"/>
      <family val="3"/>
      <charset val="134"/>
    </font>
    <font>
      <sz val="12"/>
      <name val="Segoe UI"/>
      <family val="2"/>
    </font>
    <font>
      <b/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b/>
      <sz val="12"/>
      <name val="黑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20"/>
      <name val="楷体_GB2312"/>
      <charset val="134"/>
    </font>
    <font>
      <sz val="11"/>
      <name val="宋体"/>
      <family val="3"/>
      <charset val="134"/>
    </font>
    <font>
      <sz val="8"/>
      <name val="Times New Roman"/>
      <family val="1"/>
    </font>
    <font>
      <sz val="12"/>
      <color indexed="1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Helv"/>
      <family val="2"/>
    </font>
    <font>
      <sz val="11"/>
      <color indexed="42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0"/>
      <name val="MS Sans Serif"/>
      <family val="1"/>
    </font>
    <font>
      <sz val="8"/>
      <name val="Arial"/>
      <family val="2"/>
    </font>
    <font>
      <sz val="10.5"/>
      <color indexed="20"/>
      <name val="宋体"/>
      <family val="3"/>
      <charset val="134"/>
    </font>
    <font>
      <sz val="7"/>
      <name val="Small Fonts"/>
      <charset val="134"/>
    </font>
    <font>
      <b/>
      <sz val="10"/>
      <name val="Arial"/>
      <family val="2"/>
    </font>
    <font>
      <sz val="9"/>
      <color indexed="20"/>
      <name val="宋体"/>
      <family val="3"/>
      <charset val="134"/>
    </font>
    <font>
      <b/>
      <i/>
      <sz val="16"/>
      <name val="Helv"/>
      <family val="2"/>
    </font>
    <font>
      <b/>
      <sz val="12"/>
      <name val="Arial"/>
      <family val="2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Arial"/>
      <family val="2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Times New Roman"/>
      <family val="1"/>
    </font>
    <font>
      <b/>
      <sz val="15"/>
      <color indexed="62"/>
      <name val="宋体"/>
      <family val="3"/>
      <charset val="134"/>
    </font>
    <font>
      <sz val="12"/>
      <color indexed="17"/>
      <name val="楷体_GB2312"/>
      <charset val="134"/>
    </font>
    <font>
      <b/>
      <sz val="18"/>
      <name val="Arial"/>
      <family val="2"/>
    </font>
    <font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name val="ＭＳ Ｐゴシック"/>
      <charset val="134"/>
    </font>
    <font>
      <b/>
      <sz val="21"/>
      <name val="楷体_GB2312"/>
      <charset val="134"/>
    </font>
    <font>
      <sz val="12"/>
      <name val="官帕眉"/>
      <charset val="134"/>
    </font>
    <font>
      <sz val="11"/>
      <color indexed="52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Courier"/>
      <family val="3"/>
    </font>
    <font>
      <sz val="12"/>
      <name val="바탕체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Segoe UI"/>
      <family val="2"/>
    </font>
    <font>
      <sz val="22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b/>
      <sz val="16"/>
      <color theme="1"/>
      <name val="Calibri"/>
      <family val="2"/>
    </font>
    <font>
      <b/>
      <sz val="16"/>
      <color theme="1"/>
      <name val="宋体"/>
      <family val="3"/>
      <charset val="134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宋体"/>
      <family val="3"/>
      <charset val="134"/>
    </font>
    <font>
      <sz val="18"/>
      <color theme="1"/>
      <name val="黑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41">
    <xf numFmtId="0" fontId="0" fillId="0" borderId="0"/>
    <xf numFmtId="0" fontId="19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1" fontId="74" fillId="0" borderId="0" applyFont="0" applyFill="0" applyBorder="0" applyAlignment="0" applyProtection="0"/>
    <xf numFmtId="0" fontId="3" fillId="1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/>
    <xf numFmtId="9" fontId="7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1" fillId="0" borderId="0"/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7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41" fillId="9" borderId="2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83" fontId="11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0" borderId="0"/>
    <xf numFmtId="0" fontId="18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4" fillId="0" borderId="0"/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0" borderId="0"/>
    <xf numFmtId="0" fontId="47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22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7" fillId="0" borderId="0"/>
    <xf numFmtId="0" fontId="2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3" fillId="38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29" fillId="41" borderId="0" applyNumberFormat="0" applyBorder="0" applyAlignment="0" applyProtection="0"/>
    <xf numFmtId="0" fontId="29" fillId="27" borderId="0" applyNumberFormat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0" fontId="3" fillId="21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/>
    <xf numFmtId="0" fontId="29" fillId="1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/>
    <xf numFmtId="0" fontId="29" fillId="4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/>
    <xf numFmtId="0" fontId="3" fillId="21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74" fillId="0" borderId="0">
      <alignment vertical="center"/>
    </xf>
    <xf numFmtId="0" fontId="29" fillId="2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29" fillId="37" borderId="0" applyNumberFormat="0" applyBorder="0" applyAlignment="0" applyProtection="0"/>
    <xf numFmtId="0" fontId="3" fillId="21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29" fillId="39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29" fillId="4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179" fontId="43" fillId="0" borderId="0" applyFill="0" applyBorder="0" applyAlignment="0"/>
    <xf numFmtId="0" fontId="18" fillId="6" borderId="0" applyNumberFormat="0" applyBorder="0" applyAlignment="0" applyProtection="0">
      <alignment vertical="center"/>
    </xf>
    <xf numFmtId="0" fontId="74" fillId="0" borderId="0"/>
    <xf numFmtId="0" fontId="24" fillId="10" borderId="0" applyNumberFormat="0" applyBorder="0" applyAlignment="0" applyProtection="0"/>
    <xf numFmtId="0" fontId="49" fillId="2" borderId="20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0" fillId="15" borderId="16" applyNumberFormat="0" applyAlignment="0" applyProtection="0">
      <alignment vertical="center"/>
    </xf>
    <xf numFmtId="0" fontId="33" fillId="0" borderId="0" applyProtection="0">
      <alignment vertical="center"/>
    </xf>
    <xf numFmtId="0" fontId="18" fillId="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59" fillId="0" borderId="0" applyFont="0" applyFill="0" applyBorder="0" applyAlignment="0" applyProtection="0"/>
    <xf numFmtId="189" fontId="53" fillId="0" borderId="0"/>
    <xf numFmtId="185" fontId="11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74" fillId="0" borderId="0"/>
    <xf numFmtId="191" fontId="53" fillId="0" borderId="0"/>
    <xf numFmtId="0" fontId="18" fillId="6" borderId="0" applyNumberFormat="0" applyBorder="0" applyAlignment="0" applyProtection="0">
      <alignment vertical="center"/>
    </xf>
    <xf numFmtId="0" fontId="50" fillId="0" borderId="0" applyProtection="0"/>
    <xf numFmtId="195" fontId="53" fillId="0" borderId="0"/>
    <xf numFmtId="0" fontId="18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2" fontId="50" fillId="0" borderId="0" applyProtection="0"/>
    <xf numFmtId="0" fontId="31" fillId="11" borderId="0" applyNumberFormat="0" applyBorder="0" applyAlignment="0" applyProtection="0">
      <alignment vertical="center"/>
    </xf>
    <xf numFmtId="0" fontId="74" fillId="0" borderId="0"/>
    <xf numFmtId="0" fontId="18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38" fontId="34" fillId="20" borderId="0" applyNumberFormat="0" applyBorder="0" applyAlignment="0" applyProtection="0"/>
    <xf numFmtId="0" fontId="40" fillId="0" borderId="19" applyNumberFormat="0" applyAlignment="0" applyProtection="0">
      <alignment horizontal="left" vertical="center"/>
    </xf>
    <xf numFmtId="0" fontId="40" fillId="0" borderId="4">
      <alignment horizontal="left" vertical="center"/>
    </xf>
    <xf numFmtId="0" fontId="54" fillId="0" borderId="23" applyNumberFormat="0" applyFill="0" applyAlignment="0" applyProtection="0">
      <alignment vertical="center"/>
    </xf>
    <xf numFmtId="0" fontId="56" fillId="0" borderId="0" applyProtection="0"/>
    <xf numFmtId="0" fontId="40" fillId="0" borderId="0" applyProtection="0"/>
    <xf numFmtId="10" fontId="34" fillId="2" borderId="1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41" fillId="9" borderId="2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61" fillId="0" borderId="0" applyFont="0" applyFill="0" applyBorder="0" applyAlignment="0" applyProtection="0"/>
    <xf numFmtId="0" fontId="62" fillId="0" borderId="2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37" fontId="36" fillId="0" borderId="0"/>
    <xf numFmtId="0" fontId="27" fillId="0" borderId="0"/>
    <xf numFmtId="0" fontId="23" fillId="0" borderId="0"/>
    <xf numFmtId="0" fontId="18" fillId="6" borderId="0" applyNumberFormat="0" applyBorder="0" applyAlignment="0" applyProtection="0">
      <alignment vertical="center"/>
    </xf>
    <xf numFmtId="0" fontId="20" fillId="16" borderId="18" applyNumberFormat="0" applyFont="0" applyAlignment="0" applyProtection="0">
      <alignment vertical="center"/>
    </xf>
    <xf numFmtId="0" fontId="26" fillId="2" borderId="15" applyNumberFormat="0" applyAlignment="0" applyProtection="0">
      <alignment vertical="center"/>
    </xf>
    <xf numFmtId="10" fontId="11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" fontId="11" fillId="0" borderId="0"/>
    <xf numFmtId="0" fontId="74" fillId="0" borderId="0" applyNumberFormat="0" applyFill="0" applyBorder="0" applyAlignment="0" applyProtection="0"/>
    <xf numFmtId="0" fontId="7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0" fillId="0" borderId="25" applyProtection="0"/>
    <xf numFmtId="0" fontId="4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0" fillId="0" borderId="0">
      <alignment horizontal="centerContinuous" vertical="center"/>
    </xf>
    <xf numFmtId="0" fontId="21" fillId="6" borderId="0" applyNumberFormat="0" applyBorder="0" applyAlignment="0" applyProtection="0">
      <alignment vertical="center"/>
    </xf>
    <xf numFmtId="0" fontId="22" fillId="0" borderId="1">
      <alignment horizontal="distributed" vertical="center" wrapText="1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6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1" fillId="32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4" fillId="0" borderId="0"/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3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11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4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11" fillId="0" borderId="0"/>
    <xf numFmtId="0" fontId="74" fillId="0" borderId="0">
      <alignment vertical="center"/>
    </xf>
    <xf numFmtId="0" fontId="43" fillId="0" borderId="0"/>
    <xf numFmtId="0" fontId="74" fillId="0" borderId="0">
      <alignment vertical="center"/>
    </xf>
    <xf numFmtId="0" fontId="11" fillId="0" borderId="0"/>
    <xf numFmtId="0" fontId="7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32" borderId="0" applyNumberFormat="0" applyBorder="0" applyAlignment="0" applyProtection="0"/>
    <xf numFmtId="0" fontId="5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32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38" fontId="59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188" fontId="63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/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26" applyNumberFormat="0" applyFill="0" applyAlignment="0" applyProtection="0">
      <alignment vertical="center"/>
    </xf>
    <xf numFmtId="199" fontId="37" fillId="0" borderId="0" applyFont="0" applyFill="0" applyBorder="0" applyAlignment="0" applyProtection="0"/>
    <xf numFmtId="0" fontId="49" fillId="20" borderId="20" applyNumberFormat="0" applyAlignment="0" applyProtection="0">
      <alignment vertical="center"/>
    </xf>
    <xf numFmtId="0" fontId="70" fillId="15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203" fontId="63" fillId="0" borderId="0" applyFont="0" applyFill="0" applyBorder="0" applyAlignment="0" applyProtection="0"/>
    <xf numFmtId="178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53" fillId="0" borderId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194" fontId="37" fillId="0" borderId="0" applyFont="0" applyFill="0" applyBorder="0" applyAlignment="0" applyProtection="0"/>
    <xf numFmtId="41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61" fillId="0" borderId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42" fillId="3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41" fillId="9" borderId="20" applyNumberFormat="0" applyAlignment="0" applyProtection="0">
      <alignment vertical="center"/>
    </xf>
    <xf numFmtId="1" fontId="22" fillId="0" borderId="1">
      <alignment vertical="center"/>
      <protection locked="0"/>
    </xf>
    <xf numFmtId="0" fontId="71" fillId="0" borderId="0"/>
    <xf numFmtId="198" fontId="22" fillId="0" borderId="1">
      <alignment vertical="center"/>
      <protection locked="0"/>
    </xf>
    <xf numFmtId="0" fontId="11" fillId="0" borderId="0"/>
    <xf numFmtId="0" fontId="42" fillId="1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4" fillId="16" borderId="18" applyNumberFormat="0" applyFont="0" applyAlignment="0" applyProtection="0">
      <alignment vertical="center"/>
    </xf>
    <xf numFmtId="4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72" fillId="0" borderId="0"/>
  </cellStyleXfs>
  <cellXfs count="3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509" applyFont="1" applyFill="1" applyAlignment="1">
      <alignment wrapText="1"/>
    </xf>
    <xf numFmtId="0" fontId="2" fillId="0" borderId="0" xfId="513" applyFont="1" applyAlignment="1">
      <alignment horizontal="center"/>
    </xf>
    <xf numFmtId="0" fontId="2" fillId="0" borderId="0" xfId="513" applyFont="1" applyAlignment="1">
      <alignment horizontal="center" vertical="center"/>
    </xf>
    <xf numFmtId="0" fontId="3" fillId="0" borderId="0" xfId="513" applyFont="1" applyAlignment="1">
      <alignment horizontal="right"/>
    </xf>
    <xf numFmtId="0" fontId="3" fillId="0" borderId="0" xfId="513" applyFont="1" applyBorder="1" applyAlignment="1">
      <alignment horizontal="right" vertical="center" wrapText="1"/>
    </xf>
    <xf numFmtId="0" fontId="4" fillId="0" borderId="1" xfId="510" applyFont="1" applyFill="1" applyBorder="1" applyAlignment="1">
      <alignment horizontal="center" vertical="center" wrapText="1"/>
    </xf>
    <xf numFmtId="202" fontId="4" fillId="0" borderId="1" xfId="406" applyNumberFormat="1" applyFont="1" applyFill="1" applyBorder="1" applyAlignment="1" applyProtection="1">
      <alignment horizontal="center" vertical="center" wrapText="1"/>
    </xf>
    <xf numFmtId="0" fontId="5" fillId="0" borderId="1" xfId="513" applyFont="1" applyBorder="1" applyAlignment="1">
      <alignment horizontal="left" vertical="center" wrapText="1" inden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513" applyFont="1" applyFill="1" applyBorder="1" applyAlignment="1">
      <alignment horizontal="left" vertical="center" wrapText="1" indent="1"/>
    </xf>
    <xf numFmtId="187" fontId="0" fillId="0" borderId="1" xfId="0" applyNumberFormat="1" applyBorder="1" applyAlignment="1">
      <alignment horizontal="center" vertical="center"/>
    </xf>
    <xf numFmtId="0" fontId="3" fillId="0" borderId="1" xfId="513" applyFont="1" applyBorder="1" applyAlignment="1">
      <alignment horizontal="left" vertical="center" wrapText="1" indent="1"/>
    </xf>
    <xf numFmtId="0" fontId="3" fillId="0" borderId="1" xfId="513" applyFont="1" applyBorder="1" applyAlignment="1">
      <alignment horizontal="left" vertical="center" wrapText="1"/>
    </xf>
    <xf numFmtId="181" fontId="0" fillId="0" borderId="1" xfId="0" applyNumberFormat="1" applyBorder="1" applyAlignment="1">
      <alignment vertical="center"/>
    </xf>
    <xf numFmtId="177" fontId="0" fillId="0" borderId="0" xfId="0" applyNumberFormat="1"/>
    <xf numFmtId="0" fontId="3" fillId="0" borderId="1" xfId="513" applyFont="1" applyFill="1" applyBorder="1" applyAlignment="1">
      <alignment vertical="center" wrapText="1"/>
    </xf>
    <xf numFmtId="0" fontId="6" fillId="0" borderId="0" xfId="0" applyFont="1"/>
    <xf numFmtId="0" fontId="2" fillId="0" borderId="0" xfId="513" applyFont="1"/>
    <xf numFmtId="181" fontId="4" fillId="0" borderId="1" xfId="406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513" applyFont="1" applyBorder="1" applyAlignment="1">
      <alignment horizontal="left" vertical="center" wrapText="1" indent="2"/>
    </xf>
    <xf numFmtId="0" fontId="3" fillId="0" borderId="1" xfId="513" applyFont="1" applyBorder="1" applyAlignment="1">
      <alignment horizontal="left" vertical="center" wrapText="1" indent="4"/>
    </xf>
    <xf numFmtId="0" fontId="6" fillId="0" borderId="1" xfId="0" applyFont="1" applyBorder="1"/>
    <xf numFmtId="0" fontId="1" fillId="0" borderId="0" xfId="406" applyFont="1" applyFill="1" applyAlignment="1">
      <alignment vertical="top" wrapText="1"/>
    </xf>
    <xf numFmtId="0" fontId="0" fillId="0" borderId="0" xfId="406" applyFont="1" applyFill="1">
      <alignment vertical="center"/>
    </xf>
    <xf numFmtId="0" fontId="4" fillId="0" borderId="0" xfId="406" applyFont="1" applyFill="1">
      <alignment vertical="center"/>
    </xf>
    <xf numFmtId="0" fontId="8" fillId="0" borderId="0" xfId="406" applyFont="1" applyFill="1" applyBorder="1">
      <alignment vertical="center"/>
    </xf>
    <xf numFmtId="0" fontId="8" fillId="0" borderId="0" xfId="406" applyFont="1" applyFill="1">
      <alignment vertical="center"/>
    </xf>
    <xf numFmtId="184" fontId="8" fillId="0" borderId="0" xfId="18" applyNumberFormat="1" applyFont="1" applyFill="1" applyAlignment="1">
      <alignment vertical="center"/>
    </xf>
    <xf numFmtId="0" fontId="74" fillId="0" borderId="0" xfId="514">
      <alignment vertical="center"/>
    </xf>
    <xf numFmtId="0" fontId="1" fillId="0" borderId="0" xfId="406" applyFont="1" applyFill="1" applyAlignment="1">
      <alignment horizontal="center" vertical="top" wrapText="1"/>
    </xf>
    <xf numFmtId="184" fontId="0" fillId="0" borderId="0" xfId="18" applyNumberFormat="1" applyFont="1" applyFill="1" applyAlignment="1">
      <alignment horizontal="right" vertical="center"/>
    </xf>
    <xf numFmtId="0" fontId="0" fillId="0" borderId="0" xfId="514" applyFont="1">
      <alignment vertical="center"/>
    </xf>
    <xf numFmtId="0" fontId="0" fillId="0" borderId="0" xfId="514" applyNumberFormat="1" applyFont="1" applyFill="1" applyBorder="1" applyAlignment="1">
      <alignment horizontal="right" vertical="center"/>
    </xf>
    <xf numFmtId="0" fontId="4" fillId="0" borderId="1" xfId="406" applyNumberFormat="1" applyFont="1" applyFill="1" applyBorder="1" applyAlignment="1" applyProtection="1">
      <alignment horizontal="left" vertical="center" indent="1"/>
    </xf>
    <xf numFmtId="177" fontId="0" fillId="0" borderId="1" xfId="10" applyNumberFormat="1" applyFont="1" applyFill="1" applyBorder="1" applyAlignment="1">
      <alignment horizontal="right" vertical="center"/>
    </xf>
    <xf numFmtId="0" fontId="8" fillId="0" borderId="1" xfId="406" applyFont="1" applyFill="1" applyBorder="1">
      <alignment vertical="center"/>
    </xf>
    <xf numFmtId="184" fontId="8" fillId="0" borderId="1" xfId="18" applyNumberFormat="1" applyFont="1" applyFill="1" applyBorder="1" applyAlignment="1">
      <alignment vertical="center"/>
    </xf>
    <xf numFmtId="0" fontId="74" fillId="0" borderId="1" xfId="514" applyBorder="1">
      <alignment vertical="center"/>
    </xf>
    <xf numFmtId="187" fontId="8" fillId="0" borderId="0" xfId="406" applyNumberFormat="1" applyFont="1" applyFill="1">
      <alignment vertical="center"/>
    </xf>
    <xf numFmtId="0" fontId="3" fillId="0" borderId="1" xfId="514" applyNumberFormat="1" applyFont="1" applyFill="1" applyBorder="1" applyAlignment="1">
      <alignment horizontal="left" vertical="center" indent="1" shrinkToFit="1"/>
    </xf>
    <xf numFmtId="0" fontId="3" fillId="0" borderId="1" xfId="514" applyNumberFormat="1" applyFont="1" applyFill="1" applyBorder="1" applyAlignment="1">
      <alignment horizontal="left" vertical="center" wrapText="1" indent="1"/>
    </xf>
    <xf numFmtId="0" fontId="0" fillId="0" borderId="1" xfId="514" applyNumberFormat="1" applyFont="1" applyFill="1" applyBorder="1" applyAlignment="1">
      <alignment horizontal="left" vertical="center" wrapText="1" indent="1"/>
    </xf>
    <xf numFmtId="190" fontId="0" fillId="0" borderId="0" xfId="510" applyNumberFormat="1" applyFont="1" applyFill="1" applyAlignment="1">
      <alignment vertical="center"/>
    </xf>
    <xf numFmtId="190" fontId="8" fillId="0" borderId="0" xfId="406" applyNumberFormat="1" applyFont="1" applyFill="1">
      <alignment vertical="center"/>
    </xf>
    <xf numFmtId="184" fontId="8" fillId="0" borderId="0" xfId="18" applyNumberFormat="1" applyFont="1" applyFill="1" applyBorder="1" applyAlignment="1">
      <alignment vertical="center"/>
    </xf>
    <xf numFmtId="193" fontId="74" fillId="0" borderId="0" xfId="514" applyNumberFormat="1">
      <alignment vertical="center"/>
    </xf>
    <xf numFmtId="193" fontId="0" fillId="0" borderId="0" xfId="514" applyNumberFormat="1" applyFont="1">
      <alignment vertical="center"/>
    </xf>
    <xf numFmtId="202" fontId="4" fillId="0" borderId="0" xfId="406" applyNumberFormat="1" applyFont="1" applyFill="1" applyBorder="1" applyAlignment="1" applyProtection="1">
      <alignment horizontal="center" vertical="center" wrapText="1"/>
    </xf>
    <xf numFmtId="193" fontId="4" fillId="0" borderId="1" xfId="510" applyNumberFormat="1" applyFont="1" applyFill="1" applyBorder="1" applyAlignment="1">
      <alignment horizontal="center" vertical="center" wrapText="1"/>
    </xf>
    <xf numFmtId="193" fontId="74" fillId="0" borderId="1" xfId="514" applyNumberFormat="1" applyBorder="1">
      <alignment vertical="center"/>
    </xf>
    <xf numFmtId="10" fontId="0" fillId="0" borderId="0" xfId="18" applyNumberFormat="1" applyFont="1" applyFill="1" applyBorder="1" applyAlignment="1" applyProtection="1">
      <alignment horizontal="right" vertical="center"/>
    </xf>
    <xf numFmtId="0" fontId="6" fillId="0" borderId="0" xfId="516" applyFont="1"/>
    <xf numFmtId="0" fontId="74" fillId="0" borderId="0" xfId="516"/>
    <xf numFmtId="193" fontId="74" fillId="0" borderId="0" xfId="516" applyNumberFormat="1" applyFill="1" applyAlignment="1">
      <alignment horizontal="center"/>
    </xf>
    <xf numFmtId="197" fontId="74" fillId="0" borderId="0" xfId="516" applyNumberFormat="1" applyFill="1"/>
    <xf numFmtId="193" fontId="0" fillId="0" borderId="0" xfId="406" applyNumberFormat="1" applyFont="1" applyFill="1" applyAlignment="1">
      <alignment horizontal="center" vertical="center"/>
    </xf>
    <xf numFmtId="197" fontId="0" fillId="0" borderId="0" xfId="516" applyNumberFormat="1" applyFont="1" applyFill="1"/>
    <xf numFmtId="197" fontId="4" fillId="0" borderId="1" xfId="510" applyNumberFormat="1" applyFont="1" applyFill="1" applyBorder="1" applyAlignment="1">
      <alignment horizontal="center" vertical="center" wrapText="1"/>
    </xf>
    <xf numFmtId="201" fontId="0" fillId="0" borderId="1" xfId="516" applyNumberFormat="1" applyFont="1" applyFill="1" applyBorder="1" applyAlignment="1">
      <alignment horizontal="center" vertical="center"/>
    </xf>
    <xf numFmtId="49" fontId="9" fillId="0" borderId="1" xfId="515" applyNumberFormat="1" applyFont="1" applyFill="1" applyBorder="1" applyAlignment="1">
      <alignment horizontal="left" vertical="center" wrapText="1" indent="1"/>
    </xf>
    <xf numFmtId="197" fontId="0" fillId="0" borderId="1" xfId="516" applyNumberFormat="1" applyFont="1" applyFill="1" applyBorder="1" applyAlignment="1">
      <alignment horizontal="center" vertical="center"/>
    </xf>
    <xf numFmtId="49" fontId="0" fillId="0" borderId="1" xfId="515" applyNumberFormat="1" applyFont="1" applyFill="1" applyBorder="1" applyAlignment="1">
      <alignment horizontal="left" vertical="center" wrapText="1" indent="2"/>
    </xf>
    <xf numFmtId="49" fontId="9" fillId="0" borderId="1" xfId="515" applyNumberFormat="1" applyFont="1" applyFill="1" applyBorder="1" applyAlignment="1">
      <alignment horizontal="left" vertical="center" wrapText="1" indent="3"/>
    </xf>
    <xf numFmtId="197" fontId="0" fillId="2" borderId="1" xfId="406" applyNumberFormat="1" applyFont="1" applyFill="1" applyBorder="1" applyAlignment="1" applyProtection="1">
      <alignment horizontal="center" vertical="center"/>
    </xf>
    <xf numFmtId="49" fontId="0" fillId="0" borderId="1" xfId="515" applyNumberFormat="1" applyFont="1" applyFill="1" applyBorder="1" applyAlignment="1">
      <alignment horizontal="left" vertical="center" wrapText="1" indent="3"/>
    </xf>
    <xf numFmtId="176" fontId="0" fillId="0" borderId="1" xfId="406" applyNumberFormat="1" applyFont="1" applyFill="1" applyBorder="1" applyAlignment="1" applyProtection="1">
      <alignment horizontal="center" vertical="center"/>
    </xf>
    <xf numFmtId="49" fontId="9" fillId="0" borderId="1" xfId="515" applyNumberFormat="1" applyFont="1" applyBorder="1" applyAlignment="1">
      <alignment horizontal="left" vertical="center" wrapText="1" indent="3"/>
    </xf>
    <xf numFmtId="49" fontId="0" fillId="0" borderId="1" xfId="515" applyNumberFormat="1" applyFont="1" applyBorder="1" applyAlignment="1">
      <alignment horizontal="left" vertical="center" wrapText="1" indent="2"/>
    </xf>
    <xf numFmtId="49" fontId="0" fillId="0" borderId="1" xfId="515" applyNumberFormat="1" applyFont="1" applyFill="1" applyBorder="1" applyAlignment="1">
      <alignment horizontal="left" vertical="center" wrapText="1" indent="1"/>
    </xf>
    <xf numFmtId="197" fontId="6" fillId="0" borderId="1" xfId="516" applyNumberFormat="1" applyFont="1" applyFill="1" applyBorder="1" applyAlignment="1">
      <alignment horizontal="center" vertical="center"/>
    </xf>
    <xf numFmtId="197" fontId="6" fillId="2" borderId="1" xfId="406" applyNumberFormat="1" applyFont="1" applyFill="1" applyBorder="1" applyAlignment="1" applyProtection="1">
      <alignment horizontal="center" vertical="center"/>
    </xf>
    <xf numFmtId="49" fontId="3" fillId="0" borderId="1" xfId="515" applyNumberFormat="1" applyFont="1" applyBorder="1" applyAlignment="1">
      <alignment horizontal="left" vertical="center" wrapText="1" indent="2"/>
    </xf>
    <xf numFmtId="0" fontId="74" fillId="0" borderId="0" xfId="516" applyFill="1" applyAlignment="1">
      <alignment horizontal="center"/>
    </xf>
    <xf numFmtId="197" fontId="74" fillId="0" borderId="0" xfId="516" applyNumberFormat="1"/>
    <xf numFmtId="0" fontId="1" fillId="0" borderId="0" xfId="406" applyFont="1" applyFill="1" applyAlignment="1">
      <alignment vertical="top"/>
    </xf>
    <xf numFmtId="0" fontId="74" fillId="0" borderId="0" xfId="406" applyFill="1" applyBorder="1">
      <alignment vertical="center"/>
    </xf>
    <xf numFmtId="0" fontId="74" fillId="0" borderId="0" xfId="406" applyFill="1">
      <alignment vertical="center"/>
    </xf>
    <xf numFmtId="202" fontId="8" fillId="0" borderId="0" xfId="406" applyNumberFormat="1" applyFont="1" applyFill="1">
      <alignment vertical="center"/>
    </xf>
    <xf numFmtId="193" fontId="0" fillId="0" borderId="1" xfId="406" applyNumberFormat="1" applyFont="1" applyFill="1" applyBorder="1" applyAlignment="1" applyProtection="1">
      <alignment horizontal="center" vertical="center"/>
    </xf>
    <xf numFmtId="9" fontId="0" fillId="0" borderId="1" xfId="406" applyNumberFormat="1" applyFont="1" applyFill="1" applyBorder="1" applyAlignment="1" applyProtection="1">
      <alignment horizontal="center" vertical="center"/>
    </xf>
    <xf numFmtId="0" fontId="0" fillId="0" borderId="1" xfId="406" applyNumberFormat="1" applyFont="1" applyFill="1" applyBorder="1" applyAlignment="1" applyProtection="1">
      <alignment horizontal="left" vertical="center" indent="1"/>
    </xf>
    <xf numFmtId="10" fontId="0" fillId="0" borderId="1" xfId="18" applyNumberFormat="1" applyFont="1" applyFill="1" applyBorder="1" applyAlignment="1" applyProtection="1">
      <alignment horizontal="center" vertical="center"/>
    </xf>
    <xf numFmtId="0" fontId="0" fillId="0" borderId="1" xfId="18" applyNumberFormat="1" applyFont="1" applyFill="1" applyBorder="1" applyAlignment="1" applyProtection="1">
      <alignment horizontal="center" vertical="center"/>
    </xf>
    <xf numFmtId="202" fontId="8" fillId="0" borderId="0" xfId="18" applyNumberFormat="1" applyFont="1" applyFill="1" applyAlignment="1">
      <alignment vertical="center"/>
    </xf>
    <xf numFmtId="186" fontId="74" fillId="0" borderId="0" xfId="406" applyNumberFormat="1" applyFill="1">
      <alignment vertical="center"/>
    </xf>
    <xf numFmtId="181" fontId="74" fillId="0" borderId="0" xfId="406" applyNumberFormat="1" applyFill="1">
      <alignment vertical="center"/>
    </xf>
    <xf numFmtId="0" fontId="0" fillId="0" borderId="0" xfId="510" applyFont="1" applyFill="1" applyAlignment="1">
      <alignment vertical="center"/>
    </xf>
    <xf numFmtId="186" fontId="74" fillId="0" borderId="0" xfId="406" applyNumberFormat="1" applyFill="1" applyBorder="1">
      <alignment vertical="center"/>
    </xf>
    <xf numFmtId="181" fontId="74" fillId="0" borderId="0" xfId="406" applyNumberFormat="1" applyFill="1" applyBorder="1">
      <alignment vertical="center"/>
    </xf>
    <xf numFmtId="0" fontId="0" fillId="0" borderId="0" xfId="510" applyFont="1" applyFill="1" applyBorder="1" applyAlignment="1">
      <alignment vertical="center"/>
    </xf>
    <xf numFmtId="193" fontId="74" fillId="0" borderId="0" xfId="406" applyNumberFormat="1" applyFill="1">
      <alignment vertical="center"/>
    </xf>
    <xf numFmtId="0" fontId="1" fillId="0" borderId="0" xfId="510" applyFont="1" applyFill="1" applyAlignment="1">
      <alignment vertical="top"/>
    </xf>
    <xf numFmtId="0" fontId="4" fillId="0" borderId="0" xfId="510" applyFont="1" applyFill="1" applyAlignment="1">
      <alignment vertical="center" wrapText="1"/>
    </xf>
    <xf numFmtId="0" fontId="10" fillId="0" borderId="0" xfId="510" applyFont="1" applyFill="1" applyAlignment="1">
      <alignment vertical="center"/>
    </xf>
    <xf numFmtId="177" fontId="0" fillId="0" borderId="0" xfId="510" applyNumberFormat="1" applyFont="1" applyFill="1" applyAlignment="1">
      <alignment vertical="center"/>
    </xf>
    <xf numFmtId="181" fontId="0" fillId="0" borderId="0" xfId="510" applyNumberFormat="1" applyFont="1" applyFill="1" applyAlignment="1">
      <alignment vertical="center"/>
    </xf>
    <xf numFmtId="177" fontId="8" fillId="0" borderId="0" xfId="510" applyNumberFormat="1" applyFont="1" applyFill="1" applyAlignment="1">
      <alignment vertical="center"/>
    </xf>
    <xf numFmtId="181" fontId="8" fillId="0" borderId="0" xfId="510" applyNumberFormat="1" applyFont="1" applyFill="1" applyAlignment="1">
      <alignment vertical="center"/>
    </xf>
    <xf numFmtId="181" fontId="0" fillId="0" borderId="0" xfId="510" applyNumberFormat="1" applyFont="1" applyFill="1" applyAlignment="1">
      <alignment horizontal="right" vertical="center"/>
    </xf>
    <xf numFmtId="0" fontId="5" fillId="0" borderId="1" xfId="510" applyFont="1" applyFill="1" applyBorder="1" applyAlignment="1">
      <alignment horizontal="left" vertical="center" wrapText="1" indent="1"/>
    </xf>
    <xf numFmtId="177" fontId="0" fillId="0" borderId="1" xfId="512" applyNumberFormat="1" applyFont="1" applyFill="1" applyBorder="1" applyAlignment="1">
      <alignment horizontal="center" vertical="center"/>
    </xf>
    <xf numFmtId="9" fontId="0" fillId="0" borderId="1" xfId="512" applyNumberFormat="1" applyFont="1" applyFill="1" applyBorder="1" applyAlignment="1">
      <alignment horizontal="center" vertical="center"/>
    </xf>
    <xf numFmtId="0" fontId="3" fillId="0" borderId="7" xfId="510" applyFont="1" applyFill="1" applyBorder="1" applyAlignment="1">
      <alignment horizontal="left" vertical="center" wrapText="1" indent="1"/>
    </xf>
    <xf numFmtId="0" fontId="0" fillId="0" borderId="7" xfId="512" applyNumberFormat="1" applyFont="1" applyFill="1" applyBorder="1" applyAlignment="1">
      <alignment horizontal="center" vertical="center"/>
    </xf>
    <xf numFmtId="10" fontId="0" fillId="0" borderId="1" xfId="18" applyNumberFormat="1" applyFont="1" applyFill="1" applyBorder="1" applyAlignment="1">
      <alignment horizontal="center" vertical="center"/>
    </xf>
    <xf numFmtId="0" fontId="0" fillId="0" borderId="1" xfId="18" applyNumberFormat="1" applyFont="1" applyFill="1" applyBorder="1" applyAlignment="1">
      <alignment horizontal="center" vertical="center"/>
    </xf>
    <xf numFmtId="177" fontId="0" fillId="0" borderId="7" xfId="512" applyNumberFormat="1" applyFont="1" applyFill="1" applyBorder="1" applyAlignment="1">
      <alignment horizontal="center" vertical="center"/>
    </xf>
    <xf numFmtId="187" fontId="0" fillId="0" borderId="7" xfId="512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</xf>
    <xf numFmtId="0" fontId="5" fillId="0" borderId="8" xfId="510" applyFont="1" applyFill="1" applyBorder="1" applyAlignment="1">
      <alignment horizontal="left" vertical="center" wrapText="1"/>
    </xf>
    <xf numFmtId="177" fontId="0" fillId="0" borderId="8" xfId="512" applyNumberFormat="1" applyFont="1" applyFill="1" applyBorder="1" applyAlignment="1">
      <alignment horizontal="center" vertical="center"/>
    </xf>
    <xf numFmtId="0" fontId="0" fillId="0" borderId="1" xfId="510" applyFont="1" applyFill="1" applyBorder="1" applyAlignment="1">
      <alignment horizontal="left" vertical="center" wrapText="1"/>
    </xf>
    <xf numFmtId="0" fontId="0" fillId="0" borderId="1" xfId="510" applyFont="1" applyFill="1" applyBorder="1" applyAlignment="1">
      <alignment vertical="center" wrapText="1"/>
    </xf>
    <xf numFmtId="0" fontId="5" fillId="0" borderId="1" xfId="510" applyFont="1" applyFill="1" applyBorder="1" applyAlignment="1">
      <alignment horizontal="left" vertical="center" wrapText="1"/>
    </xf>
    <xf numFmtId="177" fontId="0" fillId="0" borderId="9" xfId="510" applyNumberFormat="1" applyFont="1" applyFill="1" applyBorder="1" applyAlignment="1">
      <alignment vertical="center"/>
    </xf>
    <xf numFmtId="177" fontId="0" fillId="0" borderId="0" xfId="510" applyNumberFormat="1" applyFont="1" applyFill="1" applyBorder="1" applyAlignment="1">
      <alignment vertical="center"/>
    </xf>
    <xf numFmtId="177" fontId="0" fillId="0" borderId="10" xfId="510" applyNumberFormat="1" applyFont="1" applyFill="1" applyBorder="1" applyAlignment="1">
      <alignment vertical="center"/>
    </xf>
    <xf numFmtId="177" fontId="10" fillId="0" borderId="0" xfId="510" applyNumberFormat="1" applyFont="1" applyFill="1" applyAlignment="1">
      <alignment vertical="center"/>
    </xf>
    <xf numFmtId="0" fontId="11" fillId="0" borderId="0" xfId="411" applyFill="1"/>
    <xf numFmtId="0" fontId="12" fillId="0" borderId="0" xfId="411" applyFont="1" applyBorder="1" applyAlignment="1" applyProtection="1"/>
    <xf numFmtId="0" fontId="11" fillId="0" borderId="0" xfId="411"/>
    <xf numFmtId="180" fontId="11" fillId="0" borderId="0" xfId="411" applyNumberFormat="1" applyFill="1"/>
    <xf numFmtId="0" fontId="12" fillId="0" borderId="0" xfId="411" applyFont="1" applyBorder="1" applyAlignment="1" applyProtection="1">
      <alignment vertical="center"/>
    </xf>
    <xf numFmtId="0" fontId="0" fillId="0" borderId="0" xfId="188" applyFont="1" applyFill="1" applyAlignment="1">
      <alignment vertical="center"/>
    </xf>
    <xf numFmtId="10" fontId="15" fillId="0" borderId="1" xfId="188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6" fillId="0" borderId="0" xfId="0" applyFont="1"/>
    <xf numFmtId="0" fontId="74" fillId="0" borderId="0" xfId="406" applyFill="1" applyAlignment="1">
      <alignment horizontal="center" vertical="center"/>
    </xf>
    <xf numFmtId="197" fontId="8" fillId="0" borderId="0" xfId="406" applyNumberFormat="1" applyFont="1" applyFill="1" applyAlignment="1">
      <alignment horizontal="center" vertical="center"/>
    </xf>
    <xf numFmtId="181" fontId="8" fillId="0" borderId="0" xfId="406" applyNumberFormat="1" applyFont="1" applyFill="1">
      <alignment vertical="center"/>
    </xf>
    <xf numFmtId="0" fontId="0" fillId="4" borderId="0" xfId="406" applyFont="1" applyFill="1">
      <alignment vertical="center"/>
    </xf>
    <xf numFmtId="0" fontId="0" fillId="0" borderId="0" xfId="406" applyFont="1" applyFill="1" applyAlignment="1">
      <alignment horizontal="center" vertical="center"/>
    </xf>
    <xf numFmtId="0" fontId="4" fillId="0" borderId="1" xfId="406" applyFont="1" applyFill="1" applyBorder="1">
      <alignment vertical="center"/>
    </xf>
    <xf numFmtId="0" fontId="4" fillId="4" borderId="1" xfId="406" applyNumberFormat="1" applyFont="1" applyFill="1" applyBorder="1" applyAlignment="1" applyProtection="1">
      <alignment horizontal="left" vertical="center" indent="1"/>
    </xf>
    <xf numFmtId="197" fontId="0" fillId="0" borderId="1" xfId="15" applyNumberFormat="1" applyFont="1" applyFill="1" applyBorder="1" applyAlignment="1" applyProtection="1">
      <alignment horizontal="center" vertical="center"/>
    </xf>
    <xf numFmtId="193" fontId="0" fillId="0" borderId="1" xfId="15" applyNumberFormat="1" applyFont="1" applyFill="1" applyBorder="1" applyAlignment="1" applyProtection="1">
      <alignment horizontal="center" vertical="center"/>
    </xf>
    <xf numFmtId="0" fontId="0" fillId="4" borderId="1" xfId="406" applyNumberFormat="1" applyFont="1" applyFill="1" applyBorder="1" applyAlignment="1" applyProtection="1">
      <alignment horizontal="left" vertical="center" indent="2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406" applyFont="1" applyFill="1" applyBorder="1" applyAlignment="1">
      <alignment horizontal="center" vertical="center"/>
    </xf>
    <xf numFmtId="197" fontId="8" fillId="0" borderId="1" xfId="406" applyNumberFormat="1" applyFont="1" applyFill="1" applyBorder="1" applyAlignment="1">
      <alignment horizontal="center" vertical="center"/>
    </xf>
    <xf numFmtId="19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97" fontId="0" fillId="0" borderId="1" xfId="406" applyNumberFormat="1" applyFont="1" applyFill="1" applyBorder="1" applyAlignment="1">
      <alignment horizontal="center" vertical="center"/>
    </xf>
    <xf numFmtId="0" fontId="0" fillId="0" borderId="1" xfId="406" applyNumberFormat="1" applyFont="1" applyFill="1" applyBorder="1" applyAlignment="1">
      <alignment horizontal="center" vertical="center"/>
    </xf>
    <xf numFmtId="187" fontId="0" fillId="0" borderId="1" xfId="406" applyNumberFormat="1" applyFont="1" applyFill="1" applyBorder="1" applyAlignment="1">
      <alignment horizontal="center" vertical="center"/>
    </xf>
    <xf numFmtId="0" fontId="4" fillId="4" borderId="1" xfId="406" applyFont="1" applyFill="1" applyBorder="1" applyAlignment="1">
      <alignment horizontal="left" vertical="center" indent="1"/>
    </xf>
    <xf numFmtId="177" fontId="0" fillId="0" borderId="1" xfId="406" applyNumberFormat="1" applyFont="1" applyFill="1" applyBorder="1" applyAlignment="1">
      <alignment horizontal="center" vertical="center"/>
    </xf>
    <xf numFmtId="0" fontId="0" fillId="4" borderId="1" xfId="406" applyFont="1" applyFill="1" applyBorder="1" applyAlignment="1">
      <alignment horizontal="left" vertical="center" indent="1"/>
    </xf>
    <xf numFmtId="200" fontId="0" fillId="0" borderId="1" xfId="406" applyNumberFormat="1" applyFont="1" applyFill="1" applyBorder="1" applyAlignment="1">
      <alignment horizontal="center" vertical="center"/>
    </xf>
    <xf numFmtId="0" fontId="0" fillId="4" borderId="1" xfId="406" applyFont="1" applyFill="1" applyBorder="1" applyAlignment="1">
      <alignment horizontal="left" vertical="center" indent="2"/>
    </xf>
    <xf numFmtId="193" fontId="74" fillId="0" borderId="0" xfId="406" applyNumberFormat="1" applyFill="1" applyAlignment="1">
      <alignment horizontal="center" vertical="center"/>
    </xf>
    <xf numFmtId="0" fontId="74" fillId="0" borderId="10" xfId="406" applyFill="1" applyBorder="1" applyAlignment="1">
      <alignment horizontal="center" vertical="center"/>
    </xf>
    <xf numFmtId="186" fontId="0" fillId="0" borderId="1" xfId="406" applyNumberFormat="1" applyFont="1" applyFill="1" applyBorder="1" applyAlignment="1">
      <alignment horizontal="center" vertical="center"/>
    </xf>
    <xf numFmtId="181" fontId="0" fillId="0" borderId="1" xfId="406" applyNumberFormat="1" applyFont="1" applyFill="1" applyBorder="1" applyAlignment="1" applyProtection="1">
      <alignment horizontal="center" vertical="center"/>
    </xf>
    <xf numFmtId="181" fontId="0" fillId="0" borderId="1" xfId="406" applyNumberFormat="1" applyFont="1" applyFill="1" applyBorder="1" applyAlignment="1">
      <alignment horizontal="center" vertical="center"/>
    </xf>
    <xf numFmtId="197" fontId="0" fillId="0" borderId="0" xfId="406" applyNumberFormat="1" applyFont="1" applyFill="1" applyAlignment="1">
      <alignment horizontal="center" vertical="center"/>
    </xf>
    <xf numFmtId="181" fontId="0" fillId="4" borderId="0" xfId="406" applyNumberFormat="1" applyFont="1" applyFill="1" applyAlignment="1">
      <alignment horizontal="right" vertical="center"/>
    </xf>
    <xf numFmtId="181" fontId="4" fillId="4" borderId="1" xfId="406" applyNumberFormat="1" applyFont="1" applyFill="1" applyBorder="1" applyAlignment="1" applyProtection="1">
      <alignment horizontal="center" vertical="center" wrapText="1"/>
    </xf>
    <xf numFmtId="9" fontId="0" fillId="4" borderId="1" xfId="15" applyNumberFormat="1" applyFont="1" applyFill="1" applyBorder="1" applyAlignment="1" applyProtection="1">
      <alignment horizontal="center" vertical="center"/>
    </xf>
    <xf numFmtId="9" fontId="0" fillId="4" borderId="3" xfId="15" applyNumberFormat="1" applyFont="1" applyFill="1" applyBorder="1" applyAlignment="1" applyProtection="1">
      <alignment horizontal="center" vertical="center"/>
    </xf>
    <xf numFmtId="10" fontId="0" fillId="4" borderId="1" xfId="18" applyNumberFormat="1" applyFont="1" applyFill="1" applyBorder="1" applyAlignment="1">
      <alignment horizontal="center" vertical="center"/>
    </xf>
    <xf numFmtId="0" fontId="1" fillId="0" borderId="0" xfId="406" applyFont="1" applyFill="1" applyBorder="1" applyAlignment="1">
      <alignment vertical="top"/>
    </xf>
    <xf numFmtId="0" fontId="0" fillId="0" borderId="0" xfId="406" applyFont="1" applyFill="1" applyBorder="1">
      <alignment vertical="center"/>
    </xf>
    <xf numFmtId="0" fontId="4" fillId="0" borderId="0" xfId="406" applyFont="1" applyFill="1" applyBorder="1">
      <alignment vertical="center"/>
    </xf>
    <xf numFmtId="9" fontId="0" fillId="0" borderId="0" xfId="18" applyFont="1" applyFill="1" applyAlignment="1">
      <alignment vertical="center"/>
    </xf>
    <xf numFmtId="4" fontId="16" fillId="5" borderId="13" xfId="0" applyNumberFormat="1" applyFont="1" applyFill="1" applyBorder="1" applyAlignment="1">
      <alignment horizontal="right" vertical="center"/>
    </xf>
    <xf numFmtId="197" fontId="0" fillId="3" borderId="0" xfId="15" applyNumberFormat="1" applyFont="1" applyFill="1" applyBorder="1" applyAlignment="1" applyProtection="1">
      <alignment horizontal="center" vertical="center"/>
    </xf>
    <xf numFmtId="197" fontId="0" fillId="0" borderId="0" xfId="15" applyNumberFormat="1" applyFont="1" applyFill="1" applyBorder="1" applyAlignment="1" applyProtection="1">
      <alignment horizontal="center" vertical="center"/>
    </xf>
    <xf numFmtId="4" fontId="16" fillId="5" borderId="0" xfId="0" applyNumberFormat="1" applyFont="1" applyFill="1" applyBorder="1" applyAlignment="1">
      <alignment horizontal="right" vertical="center"/>
    </xf>
    <xf numFmtId="0" fontId="4" fillId="0" borderId="0" xfId="510" applyFont="1" applyFill="1" applyAlignment="1">
      <alignment vertical="center"/>
    </xf>
    <xf numFmtId="0" fontId="17" fillId="0" borderId="0" xfId="510" applyFont="1" applyFill="1" applyAlignment="1">
      <alignment vertical="center"/>
    </xf>
    <xf numFmtId="0" fontId="0" fillId="4" borderId="0" xfId="510" applyFont="1" applyFill="1" applyAlignment="1">
      <alignment vertical="center"/>
    </xf>
    <xf numFmtId="0" fontId="4" fillId="4" borderId="1" xfId="510" applyFont="1" applyFill="1" applyBorder="1" applyAlignment="1">
      <alignment horizontal="left" vertical="center" wrapText="1" indent="1"/>
    </xf>
    <xf numFmtId="0" fontId="4" fillId="4" borderId="1" xfId="510" applyFont="1" applyFill="1" applyBorder="1" applyAlignment="1">
      <alignment horizontal="left" vertical="center" indent="1"/>
    </xf>
    <xf numFmtId="0" fontId="0" fillId="4" borderId="1" xfId="510" applyFont="1" applyFill="1" applyBorder="1" applyAlignment="1">
      <alignment horizontal="left" vertical="center" indent="2"/>
    </xf>
    <xf numFmtId="0" fontId="0" fillId="0" borderId="1" xfId="510" applyFont="1" applyFill="1" applyBorder="1" applyAlignment="1">
      <alignment horizontal="left" vertical="center" indent="1"/>
    </xf>
    <xf numFmtId="0" fontId="4" fillId="0" borderId="1" xfId="510" applyFont="1" applyFill="1" applyBorder="1" applyAlignment="1">
      <alignment horizontal="center" vertical="center" wrapText="1"/>
    </xf>
    <xf numFmtId="0" fontId="1" fillId="4" borderId="0" xfId="510" applyFont="1" applyFill="1" applyAlignment="1">
      <alignment horizontal="center" vertical="top"/>
    </xf>
    <xf numFmtId="0" fontId="4" fillId="4" borderId="1" xfId="510" applyFont="1" applyFill="1" applyBorder="1" applyAlignment="1">
      <alignment horizontal="center" vertical="center" wrapText="1"/>
    </xf>
    <xf numFmtId="0" fontId="1" fillId="4" borderId="0" xfId="406" applyFont="1" applyFill="1" applyAlignment="1">
      <alignment horizontal="center" vertical="top"/>
    </xf>
    <xf numFmtId="197" fontId="1" fillId="4" borderId="0" xfId="406" applyNumberFormat="1" applyFont="1" applyFill="1" applyAlignment="1">
      <alignment horizontal="center" vertical="top"/>
    </xf>
    <xf numFmtId="0" fontId="4" fillId="0" borderId="1" xfId="406" applyFont="1" applyFill="1" applyBorder="1" applyAlignment="1">
      <alignment horizontal="center" vertical="center"/>
    </xf>
    <xf numFmtId="197" fontId="4" fillId="4" borderId="1" xfId="406" applyNumberFormat="1" applyFont="1" applyFill="1" applyBorder="1" applyAlignment="1">
      <alignment horizontal="center" vertical="center"/>
    </xf>
    <xf numFmtId="193" fontId="4" fillId="4" borderId="1" xfId="406" applyNumberFormat="1" applyFont="1" applyFill="1" applyBorder="1" applyAlignment="1">
      <alignment horizontal="center" vertical="center"/>
    </xf>
    <xf numFmtId="0" fontId="1" fillId="0" borderId="0" xfId="510" applyFont="1" applyFill="1" applyAlignment="1">
      <alignment horizontal="center" vertical="top"/>
    </xf>
    <xf numFmtId="193" fontId="4" fillId="0" borderId="1" xfId="406" applyNumberFormat="1" applyFont="1" applyFill="1" applyBorder="1" applyAlignment="1">
      <alignment horizontal="center" vertical="center"/>
    </xf>
    <xf numFmtId="0" fontId="4" fillId="0" borderId="1" xfId="510" applyFont="1" applyFill="1" applyBorder="1" applyAlignment="1">
      <alignment horizontal="center" vertical="center" wrapText="1"/>
    </xf>
    <xf numFmtId="0" fontId="1" fillId="0" borderId="0" xfId="406" applyFont="1" applyFill="1" applyAlignment="1">
      <alignment horizontal="center" vertical="top"/>
    </xf>
    <xf numFmtId="0" fontId="1" fillId="0" borderId="0" xfId="406" applyFont="1" applyFill="1" applyAlignment="1">
      <alignment horizontal="center" vertical="top" wrapText="1"/>
    </xf>
    <xf numFmtId="0" fontId="4" fillId="0" borderId="3" xfId="510" applyFont="1" applyFill="1" applyBorder="1" applyAlignment="1">
      <alignment horizontal="center" vertical="center"/>
    </xf>
    <xf numFmtId="0" fontId="4" fillId="0" borderId="4" xfId="510" applyFont="1" applyFill="1" applyBorder="1" applyAlignment="1">
      <alignment horizontal="center" vertical="center"/>
    </xf>
    <xf numFmtId="177" fontId="4" fillId="0" borderId="1" xfId="510" applyNumberFormat="1" applyFont="1" applyFill="1" applyBorder="1" applyAlignment="1">
      <alignment horizontal="center" vertical="center"/>
    </xf>
    <xf numFmtId="0" fontId="8" fillId="0" borderId="2" xfId="406" applyFont="1" applyFill="1" applyBorder="1" applyAlignment="1">
      <alignment horizontal="center" vertical="center"/>
    </xf>
    <xf numFmtId="0" fontId="4" fillId="0" borderId="1" xfId="510" applyFont="1" applyFill="1" applyBorder="1" applyAlignment="1">
      <alignment horizontal="center" vertical="center"/>
    </xf>
    <xf numFmtId="0" fontId="1" fillId="0" borderId="0" xfId="513" applyFont="1" applyAlignment="1">
      <alignment horizontal="center" vertical="top"/>
    </xf>
    <xf numFmtId="0" fontId="0" fillId="0" borderId="2" xfId="0" applyBorder="1" applyAlignment="1">
      <alignment horizontal="center"/>
    </xf>
    <xf numFmtId="0" fontId="1" fillId="0" borderId="0" xfId="513" applyFont="1" applyAlignment="1">
      <alignment horizontal="center" vertical="center"/>
    </xf>
    <xf numFmtId="0" fontId="5" fillId="0" borderId="1" xfId="51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513" applyFont="1" applyBorder="1" applyAlignment="1">
      <alignment horizontal="center" vertical="center" wrapText="1"/>
    </xf>
    <xf numFmtId="177" fontId="3" fillId="0" borderId="1" xfId="513" applyNumberFormat="1" applyFont="1" applyBorder="1" applyAlignment="1">
      <alignment horizontal="center" vertical="center" shrinkToFit="1"/>
    </xf>
    <xf numFmtId="0" fontId="14" fillId="0" borderId="1" xfId="513" applyFont="1" applyBorder="1" applyAlignment="1">
      <alignment vertical="center" wrapText="1"/>
    </xf>
    <xf numFmtId="177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513" applyFont="1" applyBorder="1" applyAlignment="1">
      <alignment horizontal="left" vertical="center" wrapText="1"/>
    </xf>
    <xf numFmtId="9" fontId="14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93" fontId="14" fillId="0" borderId="1" xfId="516" applyNumberFormat="1" applyFont="1" applyFill="1" applyBorder="1" applyAlignment="1">
      <alignment horizontal="center"/>
    </xf>
    <xf numFmtId="176" fontId="14" fillId="0" borderId="1" xfId="516" applyNumberFormat="1" applyFont="1" applyFill="1" applyBorder="1" applyAlignment="1">
      <alignment horizontal="center" vertical="center"/>
    </xf>
    <xf numFmtId="176" fontId="14" fillId="0" borderId="1" xfId="406" applyNumberFormat="1" applyFont="1" applyFill="1" applyBorder="1" applyAlignment="1" applyProtection="1">
      <alignment horizontal="center" vertical="center"/>
    </xf>
    <xf numFmtId="49" fontId="75" fillId="0" borderId="1" xfId="515" applyNumberFormat="1" applyFont="1" applyFill="1" applyBorder="1" applyAlignment="1">
      <alignment horizontal="left" vertical="center" wrapText="1" indent="3"/>
    </xf>
    <xf numFmtId="49" fontId="14" fillId="0" borderId="1" xfId="515" applyNumberFormat="1" applyFont="1" applyFill="1" applyBorder="1" applyAlignment="1">
      <alignment horizontal="left" vertical="center" wrapText="1" indent="3"/>
    </xf>
    <xf numFmtId="49" fontId="75" fillId="0" borderId="1" xfId="515" applyNumberFormat="1" applyFont="1" applyBorder="1" applyAlignment="1">
      <alignment horizontal="left" vertical="center" wrapText="1" indent="1"/>
    </xf>
    <xf numFmtId="49" fontId="14" fillId="0" borderId="1" xfId="515" applyNumberFormat="1" applyFont="1" applyBorder="1" applyAlignment="1">
      <alignment horizontal="left" vertical="center" wrapText="1" indent="2"/>
    </xf>
    <xf numFmtId="49" fontId="14" fillId="0" borderId="1" xfId="515" applyNumberFormat="1" applyFont="1" applyBorder="1" applyAlignment="1">
      <alignment vertical="center" wrapText="1"/>
    </xf>
    <xf numFmtId="177" fontId="14" fillId="0" borderId="1" xfId="512" applyNumberFormat="1" applyFont="1" applyFill="1" applyBorder="1" applyAlignment="1">
      <alignment horizontal="center" vertical="center"/>
    </xf>
    <xf numFmtId="0" fontId="76" fillId="0" borderId="0" xfId="406" applyFont="1" applyFill="1" applyAlignment="1">
      <alignment horizontal="center" vertical="top"/>
    </xf>
    <xf numFmtId="0" fontId="14" fillId="0" borderId="0" xfId="406" applyFont="1" applyFill="1">
      <alignment vertical="center"/>
    </xf>
    <xf numFmtId="0" fontId="14" fillId="0" borderId="0" xfId="406" applyFont="1" applyFill="1" applyAlignment="1">
      <alignment horizontal="right" vertical="center"/>
    </xf>
    <xf numFmtId="202" fontId="14" fillId="0" borderId="0" xfId="406" applyNumberFormat="1" applyFont="1" applyFill="1" applyAlignment="1">
      <alignment horizontal="right" vertical="center"/>
    </xf>
    <xf numFmtId="0" fontId="15" fillId="0" borderId="1" xfId="510" applyFont="1" applyFill="1" applyBorder="1" applyAlignment="1">
      <alignment horizontal="center" vertical="center" wrapText="1"/>
    </xf>
    <xf numFmtId="0" fontId="15" fillId="0" borderId="1" xfId="406" applyFont="1" applyFill="1" applyBorder="1" applyAlignment="1">
      <alignment horizontal="center" vertical="center"/>
    </xf>
    <xf numFmtId="193" fontId="15" fillId="0" borderId="1" xfId="406" applyNumberFormat="1" applyFont="1" applyFill="1" applyBorder="1" applyAlignment="1">
      <alignment horizontal="center" vertical="center"/>
    </xf>
    <xf numFmtId="0" fontId="15" fillId="0" borderId="1" xfId="510" applyFont="1" applyFill="1" applyBorder="1" applyAlignment="1">
      <alignment horizontal="center" vertical="center" wrapText="1"/>
    </xf>
    <xf numFmtId="181" fontId="15" fillId="0" borderId="1" xfId="406" applyNumberFormat="1" applyFont="1" applyFill="1" applyBorder="1" applyAlignment="1" applyProtection="1">
      <alignment horizontal="center" vertical="center" wrapText="1"/>
    </xf>
    <xf numFmtId="0" fontId="15" fillId="0" borderId="1" xfId="406" applyNumberFormat="1" applyFont="1" applyFill="1" applyBorder="1" applyAlignment="1" applyProtection="1">
      <alignment horizontal="left" vertical="center" indent="1"/>
    </xf>
    <xf numFmtId="193" fontId="14" fillId="0" borderId="1" xfId="406" applyNumberFormat="1" applyFont="1" applyFill="1" applyBorder="1" applyAlignment="1" applyProtection="1">
      <alignment horizontal="center" vertical="center"/>
    </xf>
    <xf numFmtId="9" fontId="14" fillId="0" borderId="1" xfId="406" applyNumberFormat="1" applyFont="1" applyFill="1" applyBorder="1" applyAlignment="1" applyProtection="1">
      <alignment horizontal="center" vertical="center"/>
    </xf>
    <xf numFmtId="0" fontId="14" fillId="0" borderId="1" xfId="406" applyNumberFormat="1" applyFont="1" applyFill="1" applyBorder="1" applyAlignment="1" applyProtection="1">
      <alignment horizontal="left" vertical="center" indent="1"/>
    </xf>
    <xf numFmtId="193" fontId="14" fillId="0" borderId="1" xfId="516" applyNumberFormat="1" applyFont="1" applyFill="1" applyBorder="1" applyAlignment="1">
      <alignment horizontal="center" vertical="center"/>
    </xf>
    <xf numFmtId="10" fontId="14" fillId="0" borderId="1" xfId="18" applyNumberFormat="1" applyFont="1" applyFill="1" applyBorder="1" applyAlignment="1" applyProtection="1">
      <alignment horizontal="center" vertical="center"/>
    </xf>
    <xf numFmtId="0" fontId="14" fillId="0" borderId="1" xfId="18" applyNumberFormat="1" applyFont="1" applyFill="1" applyBorder="1" applyAlignment="1" applyProtection="1">
      <alignment horizontal="center" vertical="center"/>
    </xf>
    <xf numFmtId="0" fontId="14" fillId="0" borderId="5" xfId="406" applyNumberFormat="1" applyFont="1" applyFill="1" applyBorder="1" applyAlignment="1" applyProtection="1">
      <alignment horizontal="left" vertical="center" indent="1"/>
    </xf>
    <xf numFmtId="193" fontId="14" fillId="0" borderId="5" xfId="406" applyNumberFormat="1" applyFont="1" applyFill="1" applyBorder="1" applyAlignment="1" applyProtection="1">
      <alignment horizontal="center" vertical="center"/>
    </xf>
    <xf numFmtId="0" fontId="14" fillId="0" borderId="5" xfId="18" applyNumberFormat="1" applyFont="1" applyFill="1" applyBorder="1" applyAlignment="1" applyProtection="1">
      <alignment horizontal="center" vertical="center"/>
    </xf>
    <xf numFmtId="0" fontId="14" fillId="0" borderId="6" xfId="406" applyNumberFormat="1" applyFont="1" applyFill="1" applyBorder="1" applyAlignment="1" applyProtection="1">
      <alignment horizontal="left" vertical="center" indent="1"/>
    </xf>
    <xf numFmtId="193" fontId="14" fillId="0" borderId="6" xfId="406" applyNumberFormat="1" applyFont="1" applyFill="1" applyBorder="1" applyAlignment="1" applyProtection="1">
      <alignment horizontal="center" vertical="center"/>
    </xf>
    <xf numFmtId="0" fontId="14" fillId="0" borderId="6" xfId="18" applyNumberFormat="1" applyFont="1" applyFill="1" applyBorder="1" applyAlignment="1" applyProtection="1">
      <alignment horizontal="center" vertical="center"/>
    </xf>
    <xf numFmtId="0" fontId="15" fillId="0" borderId="7" xfId="406" applyNumberFormat="1" applyFont="1" applyFill="1" applyBorder="1" applyAlignment="1" applyProtection="1">
      <alignment horizontal="left" vertical="center" indent="1"/>
    </xf>
    <xf numFmtId="193" fontId="14" fillId="0" borderId="7" xfId="406" applyNumberFormat="1" applyFont="1" applyFill="1" applyBorder="1" applyAlignment="1" applyProtection="1">
      <alignment horizontal="center" vertical="center"/>
    </xf>
    <xf numFmtId="0" fontId="74" fillId="0" borderId="1" xfId="510" applyFont="1" applyFill="1" applyBorder="1" applyAlignment="1">
      <alignment horizontal="left" vertical="center" indent="1"/>
    </xf>
    <xf numFmtId="0" fontId="14" fillId="4" borderId="0" xfId="510" applyFont="1" applyFill="1" applyAlignment="1">
      <alignment vertical="center"/>
    </xf>
    <xf numFmtId="0" fontId="14" fillId="0" borderId="0" xfId="510" applyFont="1" applyFill="1" applyAlignment="1">
      <alignment vertical="center"/>
    </xf>
    <xf numFmtId="177" fontId="14" fillId="0" borderId="0" xfId="510" applyNumberFormat="1" applyFont="1" applyFill="1" applyAlignment="1">
      <alignment vertical="center"/>
    </xf>
    <xf numFmtId="181" fontId="14" fillId="0" borderId="0" xfId="510" applyNumberFormat="1" applyFont="1" applyFill="1" applyAlignment="1">
      <alignment horizontal="right" vertical="center"/>
    </xf>
    <xf numFmtId="181" fontId="14" fillId="4" borderId="0" xfId="510" applyNumberFormat="1" applyFont="1" applyFill="1" applyAlignment="1">
      <alignment horizontal="right" vertical="center"/>
    </xf>
    <xf numFmtId="0" fontId="15" fillId="4" borderId="1" xfId="510" applyFont="1" applyFill="1" applyBorder="1" applyAlignment="1">
      <alignment horizontal="center" vertical="center"/>
    </xf>
    <xf numFmtId="177" fontId="15" fillId="4" borderId="1" xfId="510" applyNumberFormat="1" applyFont="1" applyFill="1" applyBorder="1" applyAlignment="1">
      <alignment horizontal="center" vertical="center"/>
    </xf>
    <xf numFmtId="0" fontId="15" fillId="4" borderId="1" xfId="510" applyFont="1" applyFill="1" applyBorder="1" applyAlignment="1">
      <alignment horizontal="center" vertical="center" wrapText="1"/>
    </xf>
    <xf numFmtId="181" fontId="15" fillId="4" borderId="1" xfId="406" applyNumberFormat="1" applyFont="1" applyFill="1" applyBorder="1" applyAlignment="1" applyProtection="1">
      <alignment horizontal="center" vertical="center" wrapText="1"/>
    </xf>
    <xf numFmtId="177" fontId="14" fillId="4" borderId="1" xfId="510" applyNumberFormat="1" applyFont="1" applyFill="1" applyBorder="1" applyAlignment="1">
      <alignment horizontal="center" vertical="center"/>
    </xf>
    <xf numFmtId="177" fontId="14" fillId="0" borderId="1" xfId="510" applyNumberFormat="1" applyFont="1" applyFill="1" applyBorder="1" applyAlignment="1">
      <alignment horizontal="center" vertical="center"/>
    </xf>
    <xf numFmtId="9" fontId="14" fillId="0" borderId="1" xfId="510" applyNumberFormat="1" applyFont="1" applyFill="1" applyBorder="1" applyAlignment="1">
      <alignment horizontal="center" vertical="center"/>
    </xf>
    <xf numFmtId="10" fontId="14" fillId="0" borderId="1" xfId="510" applyNumberFormat="1" applyFont="1" applyFill="1" applyBorder="1" applyAlignment="1">
      <alignment horizontal="center" vertical="center"/>
    </xf>
    <xf numFmtId="200" fontId="14" fillId="0" borderId="1" xfId="510" applyNumberFormat="1" applyFont="1" applyFill="1" applyBorder="1" applyAlignment="1">
      <alignment horizontal="center" vertical="center"/>
    </xf>
    <xf numFmtId="10" fontId="14" fillId="4" borderId="1" xfId="510" applyNumberFormat="1" applyFont="1" applyFill="1" applyBorder="1" applyAlignment="1">
      <alignment horizontal="center" vertical="center"/>
    </xf>
    <xf numFmtId="200" fontId="14" fillId="0" borderId="1" xfId="18" applyNumberFormat="1" applyFont="1" applyFill="1" applyBorder="1" applyAlignment="1">
      <alignment horizontal="center" vertical="center"/>
    </xf>
    <xf numFmtId="10" fontId="14" fillId="0" borderId="1" xfId="18" applyNumberFormat="1" applyFont="1" applyFill="1" applyBorder="1" applyAlignment="1">
      <alignment horizontal="center" vertical="center"/>
    </xf>
    <xf numFmtId="177" fontId="14" fillId="0" borderId="1" xfId="510" applyNumberFormat="1" applyFont="1" applyFill="1" applyBorder="1" applyAlignment="1">
      <alignment vertical="center"/>
    </xf>
    <xf numFmtId="0" fontId="14" fillId="0" borderId="1" xfId="18" applyNumberFormat="1" applyFont="1" applyFill="1" applyBorder="1" applyAlignment="1">
      <alignment horizontal="center" vertical="center"/>
    </xf>
    <xf numFmtId="177" fontId="14" fillId="4" borderId="1" xfId="10" applyNumberFormat="1" applyFont="1" applyFill="1" applyBorder="1" applyAlignment="1">
      <alignment horizontal="center" vertical="center"/>
    </xf>
    <xf numFmtId="10" fontId="14" fillId="4" borderId="1" xfId="18" applyNumberFormat="1" applyFont="1" applyFill="1" applyBorder="1" applyAlignment="1">
      <alignment horizontal="center" vertical="center"/>
    </xf>
    <xf numFmtId="177" fontId="14" fillId="4" borderId="1" xfId="512" applyNumberFormat="1" applyFont="1" applyFill="1" applyBorder="1" applyAlignment="1">
      <alignment horizontal="center" vertical="center"/>
    </xf>
    <xf numFmtId="10" fontId="14" fillId="0" borderId="1" xfId="512" applyNumberFormat="1" applyFont="1" applyFill="1" applyBorder="1" applyAlignment="1">
      <alignment horizontal="center" vertical="center"/>
    </xf>
    <xf numFmtId="181" fontId="14" fillId="0" borderId="0" xfId="510" applyNumberFormat="1" applyFont="1" applyFill="1" applyAlignment="1">
      <alignment vertical="center"/>
    </xf>
    <xf numFmtId="0" fontId="14" fillId="0" borderId="0" xfId="406" applyFont="1" applyFill="1" applyAlignment="1">
      <alignment horizontal="center" vertical="center"/>
    </xf>
    <xf numFmtId="193" fontId="77" fillId="0" borderId="1" xfId="15" applyNumberFormat="1" applyFont="1" applyFill="1" applyBorder="1" applyAlignment="1" applyProtection="1">
      <alignment horizontal="center" vertical="center"/>
    </xf>
    <xf numFmtId="4" fontId="77" fillId="5" borderId="1" xfId="0" applyNumberFormat="1" applyFont="1" applyFill="1" applyBorder="1" applyAlignment="1">
      <alignment horizontal="center" vertical="center"/>
    </xf>
    <xf numFmtId="9" fontId="14" fillId="0" borderId="1" xfId="15" applyNumberFormat="1" applyFont="1" applyFill="1" applyBorder="1" applyAlignment="1" applyProtection="1">
      <alignment horizontal="center" vertical="center"/>
    </xf>
    <xf numFmtId="197" fontId="77" fillId="0" borderId="1" xfId="0" applyNumberFormat="1" applyFont="1" applyFill="1" applyBorder="1" applyAlignment="1">
      <alignment horizontal="center" vertical="center"/>
    </xf>
    <xf numFmtId="197" fontId="77" fillId="0" borderId="1" xfId="15" applyNumberFormat="1" applyFont="1" applyFill="1" applyBorder="1" applyAlignment="1" applyProtection="1">
      <alignment horizontal="center" vertical="center"/>
    </xf>
    <xf numFmtId="177" fontId="14" fillId="0" borderId="1" xfId="406" applyNumberFormat="1" applyFont="1" applyFill="1" applyBorder="1" applyAlignment="1">
      <alignment horizontal="center" vertical="center"/>
    </xf>
    <xf numFmtId="10" fontId="14" fillId="0" borderId="1" xfId="406" applyNumberFormat="1" applyFont="1" applyFill="1" applyBorder="1" applyAlignment="1">
      <alignment horizontal="center" vertical="center"/>
    </xf>
    <xf numFmtId="193" fontId="14" fillId="0" borderId="1" xfId="15" applyNumberFormat="1" applyFont="1" applyFill="1" applyBorder="1" applyAlignment="1" applyProtection="1">
      <alignment horizontal="center" vertical="center"/>
    </xf>
    <xf numFmtId="193" fontId="14" fillId="0" borderId="1" xfId="406" applyNumberFormat="1" applyFont="1" applyFill="1" applyBorder="1" applyAlignment="1">
      <alignment horizontal="center" vertical="center"/>
    </xf>
    <xf numFmtId="0" fontId="14" fillId="0" borderId="0" xfId="406" applyFont="1" applyFill="1" applyBorder="1" applyAlignment="1">
      <alignment horizontal="center" vertical="center"/>
    </xf>
    <xf numFmtId="0" fontId="78" fillId="0" borderId="0" xfId="411" applyFont="1" applyBorder="1" applyAlignment="1" applyProtection="1">
      <alignment horizontal="center" vertical="center"/>
    </xf>
    <xf numFmtId="0" fontId="80" fillId="0" borderId="0" xfId="411" applyFont="1" applyFill="1" applyBorder="1" applyAlignment="1" applyProtection="1">
      <alignment horizontal="left" vertical="center"/>
    </xf>
    <xf numFmtId="0" fontId="78" fillId="0" borderId="0" xfId="411" applyFont="1" applyBorder="1" applyAlignment="1" applyProtection="1">
      <alignment horizontal="center" vertical="center"/>
    </xf>
    <xf numFmtId="0" fontId="14" fillId="0" borderId="0" xfId="411" applyFont="1" applyBorder="1" applyAlignment="1" applyProtection="1">
      <alignment horizontal="right" vertical="center"/>
    </xf>
    <xf numFmtId="0" fontId="81" fillId="0" borderId="1" xfId="411" applyFont="1" applyBorder="1" applyAlignment="1" applyProtection="1">
      <alignment horizontal="center" vertical="center"/>
    </xf>
    <xf numFmtId="0" fontId="82" fillId="0" borderId="11" xfId="411" applyFont="1" applyFill="1" applyBorder="1" applyAlignment="1" applyProtection="1">
      <alignment vertical="center"/>
    </xf>
    <xf numFmtId="180" fontId="82" fillId="0" borderId="11" xfId="411" applyNumberFormat="1" applyFont="1" applyFill="1" applyBorder="1" applyAlignment="1" applyProtection="1">
      <alignment horizontal="right" vertical="center"/>
    </xf>
    <xf numFmtId="0" fontId="14" fillId="0" borderId="12" xfId="411" applyFont="1" applyFill="1" applyBorder="1" applyAlignment="1" applyProtection="1">
      <alignment vertical="center"/>
    </xf>
    <xf numFmtId="180" fontId="14" fillId="0" borderId="12" xfId="411" applyNumberFormat="1" applyFont="1" applyFill="1" applyBorder="1" applyAlignment="1" applyProtection="1">
      <alignment horizontal="right" vertical="center"/>
    </xf>
    <xf numFmtId="0" fontId="82" fillId="0" borderId="12" xfId="411" applyFont="1" applyFill="1" applyBorder="1" applyAlignment="1" applyProtection="1">
      <alignment vertical="center"/>
    </xf>
    <xf numFmtId="180" fontId="82" fillId="0" borderId="12" xfId="411" applyNumberFormat="1" applyFont="1" applyFill="1" applyBorder="1" applyAlignment="1" applyProtection="1">
      <alignment horizontal="right" vertical="center"/>
    </xf>
    <xf numFmtId="0" fontId="14" fillId="0" borderId="12" xfId="411" applyFont="1" applyBorder="1" applyAlignment="1" applyProtection="1">
      <alignment vertical="center"/>
    </xf>
    <xf numFmtId="192" fontId="14" fillId="0" borderId="12" xfId="411" applyNumberFormat="1" applyFont="1" applyFill="1" applyBorder="1" applyAlignment="1" applyProtection="1">
      <alignment horizontal="right" vertical="center"/>
    </xf>
    <xf numFmtId="180" fontId="14" fillId="0" borderId="12" xfId="411" applyNumberFormat="1" applyFont="1" applyBorder="1" applyAlignment="1" applyProtection="1">
      <alignment horizontal="right" vertical="center"/>
    </xf>
    <xf numFmtId="180" fontId="82" fillId="0" borderId="12" xfId="411" applyNumberFormat="1" applyFont="1" applyFill="1" applyBorder="1" applyAlignment="1" applyProtection="1">
      <alignment vertical="center"/>
    </xf>
    <xf numFmtId="196" fontId="82" fillId="0" borderId="12" xfId="411" applyNumberFormat="1" applyFont="1" applyFill="1" applyBorder="1" applyAlignment="1" applyProtection="1">
      <alignment horizontal="right" vertical="center"/>
    </xf>
    <xf numFmtId="180" fontId="14" fillId="0" borderId="12" xfId="411" applyNumberFormat="1" applyFont="1" applyBorder="1" applyAlignment="1" applyProtection="1">
      <alignment vertical="center"/>
    </xf>
    <xf numFmtId="180" fontId="82" fillId="0" borderId="12" xfId="411" applyNumberFormat="1" applyFont="1" applyBorder="1" applyAlignment="1" applyProtection="1">
      <alignment vertical="center"/>
    </xf>
    <xf numFmtId="180" fontId="82" fillId="0" borderId="12" xfId="411" applyNumberFormat="1" applyFont="1" applyBorder="1" applyAlignment="1" applyProtection="1">
      <alignment horizontal="right" vertical="center"/>
    </xf>
    <xf numFmtId="187" fontId="15" fillId="0" borderId="5" xfId="511" applyNumberFormat="1" applyFont="1" applyFill="1" applyBorder="1" applyAlignment="1">
      <alignment horizontal="center" vertical="center"/>
    </xf>
    <xf numFmtId="0" fontId="83" fillId="0" borderId="0" xfId="188" applyFont="1" applyFill="1" applyAlignment="1">
      <alignment horizontal="center" vertical="center"/>
    </xf>
    <xf numFmtId="187" fontId="83" fillId="0" borderId="0" xfId="188" applyNumberFormat="1" applyFont="1" applyFill="1" applyAlignment="1">
      <alignment horizontal="center" vertical="center"/>
    </xf>
    <xf numFmtId="0" fontId="14" fillId="0" borderId="0" xfId="188" applyFont="1" applyFill="1" applyAlignment="1">
      <alignment horizontal="center" vertical="center"/>
    </xf>
    <xf numFmtId="187" fontId="14" fillId="0" borderId="0" xfId="188" applyNumberFormat="1" applyFont="1" applyFill="1" applyAlignment="1">
      <alignment horizontal="center" vertical="center"/>
    </xf>
    <xf numFmtId="0" fontId="15" fillId="0" borderId="1" xfId="511" applyFont="1" applyFill="1" applyBorder="1" applyAlignment="1">
      <alignment horizontal="center" vertical="center"/>
    </xf>
    <xf numFmtId="0" fontId="15" fillId="0" borderId="1" xfId="188" applyFont="1" applyFill="1" applyBorder="1" applyAlignment="1">
      <alignment horizontal="center" vertical="center" wrapText="1"/>
    </xf>
    <xf numFmtId="0" fontId="14" fillId="0" borderId="1" xfId="0" applyFont="1" applyFill="1" applyBorder="1"/>
    <xf numFmtId="187" fontId="14" fillId="0" borderId="1" xfId="0" applyNumberFormat="1" applyFont="1" applyFill="1" applyBorder="1" applyAlignment="1">
      <alignment horizontal="center"/>
    </xf>
    <xf numFmtId="0" fontId="14" fillId="0" borderId="5" xfId="0" applyFont="1" applyFill="1" applyBorder="1"/>
    <xf numFmtId="0" fontId="14" fillId="0" borderId="0" xfId="0" applyFont="1" applyFill="1"/>
    <xf numFmtId="187" fontId="14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1" xfId="0" applyFill="1" applyBorder="1"/>
  </cellXfs>
  <cellStyles count="841">
    <cellStyle name="?鹎%U龡&amp;H齲_x0001_C铣_x0014__x0007__x0001__x0001_" xfId="60"/>
    <cellStyle name="_ET_STYLE_NoName_00_" xfId="20"/>
    <cellStyle name="20% - Accent1" xfId="62"/>
    <cellStyle name="20% - Accent2" xfId="38"/>
    <cellStyle name="20% - Accent3" xfId="41"/>
    <cellStyle name="20% - Accent4" xfId="13"/>
    <cellStyle name="20% - Accent5" xfId="48"/>
    <cellStyle name="20% - Accent6" xfId="54"/>
    <cellStyle name="20% - 强调文字颜色 1 2" xfId="4"/>
    <cellStyle name="20% - 强调文字颜色 2 2" xfId="64"/>
    <cellStyle name="20% - 强调文字颜色 3 2" xfId="67"/>
    <cellStyle name="20% - 强调文字颜色 4 2" xfId="69"/>
    <cellStyle name="20% - 强调文字颜色 5 2" xfId="70"/>
    <cellStyle name="20% - 强调文字颜色 6 2" xfId="72"/>
    <cellStyle name="20% - 着色 1" xfId="46"/>
    <cellStyle name="20% - 着色 2" xfId="51"/>
    <cellStyle name="20% - 着色 3" xfId="59"/>
    <cellStyle name="20% - 着色 4" xfId="74"/>
    <cellStyle name="20% - 着色 5" xfId="77"/>
    <cellStyle name="20% - 着色 6" xfId="79"/>
    <cellStyle name="40% - Accent1" xfId="80"/>
    <cellStyle name="40% - Accent2" xfId="81"/>
    <cellStyle name="40% - Accent3" xfId="86"/>
    <cellStyle name="40% - Accent4" xfId="88"/>
    <cellStyle name="40% - Accent5" xfId="91"/>
    <cellStyle name="40% - Accent6" xfId="92"/>
    <cellStyle name="40% - 强调文字颜色 1 2" xfId="93"/>
    <cellStyle name="40% - 强调文字颜色 2 2" xfId="94"/>
    <cellStyle name="40% - 强调文字颜色 3 2" xfId="95"/>
    <cellStyle name="40% - 强调文字颜色 4 2" xfId="31"/>
    <cellStyle name="40% - 强调文字颜色 5 2" xfId="96"/>
    <cellStyle name="40% - 强调文字颜色 6 2" xfId="101"/>
    <cellStyle name="40% - 着色 1" xfId="102"/>
    <cellStyle name="40% - 着色 2" xfId="106"/>
    <cellStyle name="40% - 着色 3" xfId="108"/>
    <cellStyle name="40% - 着色 4" xfId="109"/>
    <cellStyle name="40% - 着色 5" xfId="110"/>
    <cellStyle name="40% - 着色 6" xfId="111"/>
    <cellStyle name="60% - Accent1" xfId="112"/>
    <cellStyle name="60% - Accent2" xfId="117"/>
    <cellStyle name="60% - Accent3" xfId="119"/>
    <cellStyle name="60% - Accent4" xfId="121"/>
    <cellStyle name="60% - Accent5" xfId="123"/>
    <cellStyle name="60% - Accent6" xfId="124"/>
    <cellStyle name="60% - 强调文字颜色 1 2" xfId="126"/>
    <cellStyle name="60% - 强调文字颜色 2 2" xfId="131"/>
    <cellStyle name="60% - 强调文字颜色 3 2" xfId="132"/>
    <cellStyle name="60% - 强调文字颜色 4 2" xfId="134"/>
    <cellStyle name="60% - 强调文字颜色 5 2" xfId="136"/>
    <cellStyle name="60% - 强调文字颜色 6 2" xfId="137"/>
    <cellStyle name="60% - 着色 1" xfId="138"/>
    <cellStyle name="60% - 着色 2" xfId="7"/>
    <cellStyle name="60% - 着色 3" xfId="139"/>
    <cellStyle name="60% - 着色 4" xfId="142"/>
    <cellStyle name="60% - 着色 5" xfId="144"/>
    <cellStyle name="60% - 着色 6" xfId="145"/>
    <cellStyle name="Accent1" xfId="146"/>
    <cellStyle name="Accent1 - 20%" xfId="63"/>
    <cellStyle name="Accent1 - 40%" xfId="147"/>
    <cellStyle name="Accent1 - 60%" xfId="149"/>
    <cellStyle name="Accent1_2006年33甘肃" xfId="151"/>
    <cellStyle name="Accent2" xfId="152"/>
    <cellStyle name="Accent2 - 20%" xfId="78"/>
    <cellStyle name="Accent2 - 40%" xfId="11"/>
    <cellStyle name="Accent2 - 60%" xfId="17"/>
    <cellStyle name="Accent2_2006年33甘肃" xfId="153"/>
    <cellStyle name="Accent3" xfId="154"/>
    <cellStyle name="Accent3 - 20%" xfId="155"/>
    <cellStyle name="Accent3 - 40%" xfId="157"/>
    <cellStyle name="Accent3 - 60%" xfId="158"/>
    <cellStyle name="Accent3_2006年33甘肃" xfId="161"/>
    <cellStyle name="Accent4" xfId="162"/>
    <cellStyle name="Accent4 - 20%" xfId="164"/>
    <cellStyle name="Accent4 - 40%" xfId="165"/>
    <cellStyle name="Accent4 - 60%" xfId="168"/>
    <cellStyle name="Accent5" xfId="170"/>
    <cellStyle name="Accent5 - 20%" xfId="171"/>
    <cellStyle name="Accent5 - 40%" xfId="173"/>
    <cellStyle name="Accent5 - 60%" xfId="175"/>
    <cellStyle name="Accent6" xfId="177"/>
    <cellStyle name="Accent6 - 20%" xfId="178"/>
    <cellStyle name="Accent6 - 40%" xfId="180"/>
    <cellStyle name="Accent6 - 60%" xfId="181"/>
    <cellStyle name="Accent6_2006年33甘肃" xfId="183"/>
    <cellStyle name="Bad" xfId="184"/>
    <cellStyle name="Calc Currency (0)" xfId="186"/>
    <cellStyle name="Calculation" xfId="190"/>
    <cellStyle name="Check Cell" xfId="193"/>
    <cellStyle name="ColLevel_0" xfId="194"/>
    <cellStyle name="Comma [0]" xfId="196"/>
    <cellStyle name="comma zerodec" xfId="198"/>
    <cellStyle name="Comma_1995" xfId="113"/>
    <cellStyle name="Currency [0]" xfId="32"/>
    <cellStyle name="Currency_1995" xfId="199"/>
    <cellStyle name="Currency1" xfId="202"/>
    <cellStyle name="Date" xfId="204"/>
    <cellStyle name="Dollar (zero dec)" xfId="205"/>
    <cellStyle name="Explanatory Text" xfId="207"/>
    <cellStyle name="Fixed" xfId="209"/>
    <cellStyle name="Good" xfId="210"/>
    <cellStyle name="Grey" xfId="214"/>
    <cellStyle name="Header1" xfId="215"/>
    <cellStyle name="Header2" xfId="216"/>
    <cellStyle name="Heading 1" xfId="217"/>
    <cellStyle name="Heading 2" xfId="66"/>
    <cellStyle name="Heading 3" xfId="35"/>
    <cellStyle name="Heading 4" xfId="125"/>
    <cellStyle name="HEADING1" xfId="218"/>
    <cellStyle name="HEADING2" xfId="219"/>
    <cellStyle name="Input" xfId="29"/>
    <cellStyle name="Input [yellow]" xfId="220"/>
    <cellStyle name="Input_20121229 提供执行转移支付" xfId="222"/>
    <cellStyle name="Linked Cell" xfId="225"/>
    <cellStyle name="Neutral" xfId="133"/>
    <cellStyle name="no dec" xfId="228"/>
    <cellStyle name="Norma,_laroux_4_营业在建 (2)_E21" xfId="229"/>
    <cellStyle name="Normal - Style1" xfId="89"/>
    <cellStyle name="Normal_#10-Headcount" xfId="230"/>
    <cellStyle name="Note" xfId="232"/>
    <cellStyle name="Output" xfId="233"/>
    <cellStyle name="Percent [2]" xfId="234"/>
    <cellStyle name="Percent_laroux" xfId="236"/>
    <cellStyle name="RowLevel_0" xfId="237"/>
    <cellStyle name="Title" xfId="239"/>
    <cellStyle name="Total" xfId="241"/>
    <cellStyle name="Warning Text" xfId="242"/>
    <cellStyle name="百分比" xfId="18" builtinId="5"/>
    <cellStyle name="百分比 2" xfId="244"/>
    <cellStyle name="百分比 3" xfId="246"/>
    <cellStyle name="百分比 4" xfId="23"/>
    <cellStyle name="百分比 5" xfId="26"/>
    <cellStyle name="标题 1 2" xfId="141"/>
    <cellStyle name="标题 2 2" xfId="213"/>
    <cellStyle name="标题 3 2" xfId="248"/>
    <cellStyle name="标题 4 2" xfId="253"/>
    <cellStyle name="标题 5" xfId="256"/>
    <cellStyle name="表标题" xfId="258"/>
    <cellStyle name="差 2" xfId="261"/>
    <cellStyle name="差_00省级(打印)" xfId="263"/>
    <cellStyle name="差_03昭通" xfId="100"/>
    <cellStyle name="差_0502通海县" xfId="265"/>
    <cellStyle name="差_05潍坊" xfId="267"/>
    <cellStyle name="差_0605石屏县" xfId="269"/>
    <cellStyle name="差_0605石屏县_财力性转移支付2010年预算参考数" xfId="270"/>
    <cellStyle name="差_07临沂" xfId="179"/>
    <cellStyle name="差_09黑龙江" xfId="271"/>
    <cellStyle name="差_09黑龙江_财力性转移支付2010年预算参考数" xfId="223"/>
    <cellStyle name="差_1" xfId="272"/>
    <cellStyle name="差_1_财力性转移支付2010年预算参考数" xfId="276"/>
    <cellStyle name="差_1110洱源县" xfId="206"/>
    <cellStyle name="差_1110洱源县_财力性转移支付2010年预算参考数" xfId="277"/>
    <cellStyle name="差_11大理" xfId="278"/>
    <cellStyle name="差_11大理_财力性转移支付2010年预算参考数" xfId="279"/>
    <cellStyle name="差_12滨州" xfId="280"/>
    <cellStyle name="差_12滨州_财力性转移支付2010年预算参考数" xfId="243"/>
    <cellStyle name="差_14安徽" xfId="282"/>
    <cellStyle name="差_14安徽_财力性转移支付2010年预算参考数" xfId="285"/>
    <cellStyle name="差_2" xfId="286"/>
    <cellStyle name="差_2_财力性转移支付2010年预算参考数" xfId="58"/>
    <cellStyle name="差_2006年22湖南" xfId="287"/>
    <cellStyle name="差_2006年22湖南_财力性转移支付2010年预算参考数" xfId="163"/>
    <cellStyle name="差_2006年27重庆" xfId="288"/>
    <cellStyle name="差_2006年27重庆_财力性转移支付2010年预算参考数" xfId="262"/>
    <cellStyle name="差_2006年28四川" xfId="21"/>
    <cellStyle name="差_2006年28四川_财力性转移支付2010年预算参考数" xfId="176"/>
    <cellStyle name="差_2006年30云南" xfId="53"/>
    <cellStyle name="差_2006年33甘肃" xfId="290"/>
    <cellStyle name="差_2006年34青海" xfId="292"/>
    <cellStyle name="差_2006年34青海_财力性转移支付2010年预算参考数" xfId="44"/>
    <cellStyle name="差_2006年全省财力计算表（中央、决算）" xfId="57"/>
    <cellStyle name="差_2006年水利统计指标统计表" xfId="293"/>
    <cellStyle name="差_2006年水利统计指标统计表_财力性转移支付2010年预算参考数" xfId="294"/>
    <cellStyle name="差_2007年收支情况及2008年收支预计表(汇总表)" xfId="295"/>
    <cellStyle name="差_2007年收支情况及2008年收支预计表(汇总表)_财力性转移支付2010年预算参考数" xfId="140"/>
    <cellStyle name="差_2007年一般预算支出剔除" xfId="296"/>
    <cellStyle name="差_2007年一般预算支出剔除_财力性转移支付2010年预算参考数" xfId="297"/>
    <cellStyle name="差_2007一般预算支出口径剔除表" xfId="30"/>
    <cellStyle name="差_2007一般预算支出口径剔除表_财力性转移支付2010年预算参考数" xfId="298"/>
    <cellStyle name="差_2008计算资料（8月5）" xfId="300"/>
    <cellStyle name="差_2008年全省汇总收支计算表" xfId="301"/>
    <cellStyle name="差_2008年全省汇总收支计算表_财力性转移支付2010年预算参考数" xfId="61"/>
    <cellStyle name="差_2008年一般预算支出预计" xfId="302"/>
    <cellStyle name="差_2008年预计支出与2007年对比" xfId="303"/>
    <cellStyle name="差_2008年支出核定" xfId="304"/>
    <cellStyle name="差_2008年支出调整" xfId="305"/>
    <cellStyle name="差_2008年支出调整_财力性转移支付2010年预算参考数" xfId="306"/>
    <cellStyle name="差_2015年社会保险基金预算草案表样（报人大）" xfId="308"/>
    <cellStyle name="差_2016年科目0114" xfId="311"/>
    <cellStyle name="差_2016人代会附表（2015-9-11）（姚局）-财经委" xfId="312"/>
    <cellStyle name="差_20河南" xfId="313"/>
    <cellStyle name="差_20河南_财力性转移支付2010年预算参考数" xfId="314"/>
    <cellStyle name="差_22湖南" xfId="317"/>
    <cellStyle name="差_22湖南_财力性转移支付2010年预算参考数" xfId="83"/>
    <cellStyle name="差_27重庆" xfId="227"/>
    <cellStyle name="差_27重庆_财力性转移支付2010年预算参考数" xfId="318"/>
    <cellStyle name="差_28四川" xfId="309"/>
    <cellStyle name="差_28四川_财力性转移支付2010年预算参考数" xfId="321"/>
    <cellStyle name="差_30云南" xfId="250"/>
    <cellStyle name="差_30云南_1" xfId="6"/>
    <cellStyle name="差_30云南_1_财力性转移支付2010年预算参考数" xfId="8"/>
    <cellStyle name="差_33甘肃" xfId="322"/>
    <cellStyle name="差_34青海" xfId="325"/>
    <cellStyle name="差_34青海_1" xfId="326"/>
    <cellStyle name="差_34青海_1_财力性转移支付2010年预算参考数" xfId="327"/>
    <cellStyle name="差_34青海_财力性转移支付2010年预算参考数" xfId="130"/>
    <cellStyle name="差_530623_2006年县级财政报表附表" xfId="189"/>
    <cellStyle name="差_530629_2006年县级财政报表附表" xfId="328"/>
    <cellStyle name="差_5334_2006年迪庆县级财政报表附表" xfId="329"/>
    <cellStyle name="差_Book1" xfId="330"/>
    <cellStyle name="差_Book1_财力性转移支付2010年预算参考数" xfId="332"/>
    <cellStyle name="差_Book2" xfId="33"/>
    <cellStyle name="差_Book2_财力性转移支付2010年预算参考数" xfId="334"/>
    <cellStyle name="差_gdp" xfId="1"/>
    <cellStyle name="差_M01-2(州市补助收入)" xfId="335"/>
    <cellStyle name="差_安徽 缺口县区测算(地方填报)1" xfId="166"/>
    <cellStyle name="差_安徽 缺口县区测算(地方填报)1_财力性转移支付2010年预算参考数" xfId="19"/>
    <cellStyle name="差_宝坻区" xfId="336"/>
    <cellStyle name="差_报表" xfId="337"/>
    <cellStyle name="差_不含人员经费系数" xfId="315"/>
    <cellStyle name="差_不含人员经费系数_财力性转移支付2010年预算参考数" xfId="82"/>
    <cellStyle name="差_财政供养人员" xfId="340"/>
    <cellStyle name="差_财政供养人员_财力性转移支付2010年预算参考数" xfId="342"/>
    <cellStyle name="差_测算结果" xfId="343"/>
    <cellStyle name="差_测算结果_财力性转移支付2010年预算参考数" xfId="27"/>
    <cellStyle name="差_测算结果汇总" xfId="344"/>
    <cellStyle name="差_测算结果汇总_财力性转移支付2010年预算参考数" xfId="22"/>
    <cellStyle name="差_成本差异系数" xfId="345"/>
    <cellStyle name="差_成本差异系数（含人口规模）" xfId="346"/>
    <cellStyle name="差_成本差异系数（含人口规模）_财力性转移支付2010年预算参考数" xfId="347"/>
    <cellStyle name="差_成本差异系数_财力性转移支付2010年预算参考数" xfId="348"/>
    <cellStyle name="差_城建部门" xfId="350"/>
    <cellStyle name="差_第五部分(才淼、饶永宏）" xfId="352"/>
    <cellStyle name="差_第一部分：综合全" xfId="353"/>
    <cellStyle name="差_分析缺口率" xfId="354"/>
    <cellStyle name="差_分析缺口率_财力性转移支付2010年预算参考数" xfId="355"/>
    <cellStyle name="差_分县成本差异系数" xfId="357"/>
    <cellStyle name="差_分县成本差异系数_不含人员经费系数" xfId="359"/>
    <cellStyle name="差_分县成本差异系数_不含人员经费系数_财力性转移支付2010年预算参考数" xfId="361"/>
    <cellStyle name="差_分县成本差异系数_财力性转移支付2010年预算参考数" xfId="363"/>
    <cellStyle name="差_分县成本差异系数_民生政策最低支出需求" xfId="275"/>
    <cellStyle name="差_分县成本差异系数_民生政策最低支出需求_财力性转移支付2010年预算参考数" xfId="56"/>
    <cellStyle name="差_附表" xfId="364"/>
    <cellStyle name="差_附表_财力性转移支付2010年预算参考数" xfId="365"/>
    <cellStyle name="差_功能明细" xfId="366"/>
    <cellStyle name="差_行政(燃修费)" xfId="107"/>
    <cellStyle name="差_行政(燃修费)_不含人员经费系数" xfId="367"/>
    <cellStyle name="差_行政(燃修费)_不含人员经费系数_财力性转移支付2010年预算参考数" xfId="143"/>
    <cellStyle name="差_行政(燃修费)_财力性转移支付2010年预算参考数" xfId="368"/>
    <cellStyle name="差_行政(燃修费)_民生政策最低支出需求" xfId="50"/>
    <cellStyle name="差_行政(燃修费)_民生政策最低支出需求_财力性转移支付2010年预算参考数" xfId="369"/>
    <cellStyle name="差_行政(燃修费)_县市旗测算-新科目（含人口规模效应）" xfId="370"/>
    <cellStyle name="差_行政(燃修费)_县市旗测算-新科目（含人口规模效应）_财力性转移支付2010年预算参考数" xfId="372"/>
    <cellStyle name="差_行政（人员）" xfId="373"/>
    <cellStyle name="差_行政（人员）_不含人员经费系数" xfId="374"/>
    <cellStyle name="差_行政（人员）_不含人员经费系数_财力性转移支付2010年预算参考数" xfId="375"/>
    <cellStyle name="差_行政（人员）_财力性转移支付2010年预算参考数" xfId="376"/>
    <cellStyle name="差_行政（人员）_民生政策最低支出需求" xfId="379"/>
    <cellStyle name="差_行政（人员）_民生政策最低支出需求_财力性转移支付2010年预算参考数" xfId="380"/>
    <cellStyle name="差_行政（人员）_县市旗测算-新科目（含人口规模效应）" xfId="37"/>
    <cellStyle name="差_行政（人员）_县市旗测算-新科目（含人口规模效应）_财力性转移支付2010年预算参考数" xfId="381"/>
    <cellStyle name="差_行政公检法测算" xfId="212"/>
    <cellStyle name="差_行政公检法测算_不含人员经费系数" xfId="99"/>
    <cellStyle name="差_行政公检法测算_不含人员经费系数_财力性转移支付2010年预算参考数" xfId="98"/>
    <cellStyle name="差_行政公检法测算_财力性转移支付2010年预算参考数" xfId="382"/>
    <cellStyle name="差_行政公检法测算_民生政策最低支出需求" xfId="5"/>
    <cellStyle name="差_行政公检法测算_民生政策最低支出需求_财力性转移支付2010年预算参考数" xfId="135"/>
    <cellStyle name="差_行政公检法测算_县市旗测算-新科目（含人口规模效应）" xfId="49"/>
    <cellStyle name="差_行政公检法测算_县市旗测算-新科目（含人口规模效应）_财力性转移支付2010年预算参考数" xfId="383"/>
    <cellStyle name="差_河南 缺口县区测算(地方填报)" xfId="384"/>
    <cellStyle name="差_河南 缺口县区测算(地方填报)_财力性转移支付2010年预算参考数" xfId="385"/>
    <cellStyle name="差_河南 缺口县区测算(地方填报白)" xfId="200"/>
    <cellStyle name="差_河南 缺口县区测算(地方填报白)_财力性转移支付2010年预算参考数" xfId="105"/>
    <cellStyle name="差_核定人数对比" xfId="73"/>
    <cellStyle name="差_核定人数对比_财力性转移支付2010年预算参考数" xfId="386"/>
    <cellStyle name="差_核定人数下发表" xfId="25"/>
    <cellStyle name="差_核定人数下发表_财力性转移支付2010年预算参考数" xfId="387"/>
    <cellStyle name="差_汇总" xfId="392"/>
    <cellStyle name="差_汇总_财力性转移支付2010年预算参考数" xfId="391"/>
    <cellStyle name="差_汇总表" xfId="393"/>
    <cellStyle name="差_汇总表_财力性转移支付2010年预算参考数" xfId="85"/>
    <cellStyle name="差_汇总表4" xfId="395"/>
    <cellStyle name="差_汇总表4_财力性转移支付2010年预算参考数" xfId="397"/>
    <cellStyle name="差_汇总表提前告知区县" xfId="398"/>
    <cellStyle name="差_汇总-县级财政报表附表" xfId="399"/>
    <cellStyle name="差_检验表" xfId="400"/>
    <cellStyle name="差_检验表（调整后）" xfId="320"/>
    <cellStyle name="差_教育(按照总人口测算）—20080416" xfId="401"/>
    <cellStyle name="差_教育(按照总人口测算）—20080416_不含人员经费系数" xfId="260"/>
    <cellStyle name="差_教育(按照总人口测算）—20080416_不含人员经费系数_财力性转移支付2010年预算参考数" xfId="42"/>
    <cellStyle name="差_教育(按照总人口测算）—20080416_财力性转移支付2010年预算参考数" xfId="402"/>
    <cellStyle name="差_教育(按照总人口测算）—20080416_民生政策最低支出需求" xfId="403"/>
    <cellStyle name="差_教育(按照总人口测算）—20080416_民生政策最低支出需求_财力性转移支付2010年预算参考数" xfId="405"/>
    <cellStyle name="差_教育(按照总人口测算）—20080416_县市旗测算-新科目（含人口规模效应）" xfId="408"/>
    <cellStyle name="差_教育(按照总人口测算）—20080416_县市旗测算-新科目（含人口规模效应）_财力性转移支付2010年预算参考数" xfId="36"/>
    <cellStyle name="差_丽江汇总" xfId="257"/>
    <cellStyle name="差_民生政策最低支出需求" xfId="409"/>
    <cellStyle name="差_民生政策最低支出需求_财力性转移支付2010年预算参考数" xfId="407"/>
    <cellStyle name="差_农林水和城市维护标准支出20080505－县区合计" xfId="349"/>
    <cellStyle name="差_农林水和城市维护标准支出20080505－县区合计_不含人员经费系数" xfId="412"/>
    <cellStyle name="差_农林水和城市维护标准支出20080505－县区合计_不含人员经费系数_财力性转移支付2010年预算参考数" xfId="415"/>
    <cellStyle name="差_农林水和城市维护标准支出20080505－县区合计_财力性转移支付2010年预算参考数" xfId="24"/>
    <cellStyle name="差_农林水和城市维护标准支出20080505－县区合计_民生政策最低支出需求" xfId="418"/>
    <cellStyle name="差_农林水和城市维护标准支出20080505－县区合计_民生政策最低支出需求_财力性转移支付2010年预算参考数" xfId="423"/>
    <cellStyle name="差_农林水和城市维护标准支出20080505－县区合计_县市旗测算-新科目（含人口规模效应）" xfId="249"/>
    <cellStyle name="差_农林水和城市维护标准支出20080505－县区合计_县市旗测算-新科目（含人口规模效应）_财力性转移支付2010年预算参考数" xfId="424"/>
    <cellStyle name="差_平邑" xfId="331"/>
    <cellStyle name="差_平邑_财力性转移支付2010年预算参考数" xfId="34"/>
    <cellStyle name="差_其他部门(按照总人口测算）—20080416" xfId="425"/>
    <cellStyle name="差_其他部门(按照总人口测算）—20080416_不含人员经费系数" xfId="291"/>
    <cellStyle name="差_其他部门(按照总人口测算）—20080416_不含人员经费系数_财力性转移支付2010年预算参考数" xfId="43"/>
    <cellStyle name="差_其他部门(按照总人口测算）—20080416_财力性转移支付2010年预算参考数" xfId="268"/>
    <cellStyle name="差_其他部门(按照总人口测算）—20080416_民生政策最低支出需求" xfId="339"/>
    <cellStyle name="差_其他部门(按照总人口测算）—20080416_民生政策最低支出需求_财力性转移支付2010年预算参考数" xfId="341"/>
    <cellStyle name="差_其他部门(按照总人口测算）—20080416_县市旗测算-新科目（含人口规模效应）" xfId="428"/>
    <cellStyle name="差_其他部门(按照总人口测算）—20080416_县市旗测算-新科目（含人口规模效应）_财力性转移支付2010年预算参考数" xfId="52"/>
    <cellStyle name="差_青海 缺口县区测算(地方填报)" xfId="254"/>
    <cellStyle name="差_青海 缺口县区测算(地方填报)_财力性转移支付2010年预算参考数" xfId="429"/>
    <cellStyle name="差_缺口县区测算" xfId="432"/>
    <cellStyle name="差_缺口县区测算（11.13）" xfId="434"/>
    <cellStyle name="差_缺口县区测算（11.13）_财力性转移支付2010年预算参考数" xfId="435"/>
    <cellStyle name="差_缺口县区测算(按2007支出增长25%测算)" xfId="438"/>
    <cellStyle name="差_缺口县区测算(按2007支出增长25%测算)_财力性转移支付2010年预算参考数" xfId="439"/>
    <cellStyle name="差_缺口县区测算(按核定人数)" xfId="378"/>
    <cellStyle name="差_缺口县区测算(按核定人数)_财力性转移支付2010年预算参考数" xfId="235"/>
    <cellStyle name="差_缺口县区测算(财政部标准)" xfId="16"/>
    <cellStyle name="差_缺口县区测算(财政部标准)_财力性转移支付2010年预算参考数" xfId="259"/>
    <cellStyle name="差_缺口县区测算_财力性转移支付2010年预算参考数" xfId="441"/>
    <cellStyle name="差_人员工资和公用经费" xfId="443"/>
    <cellStyle name="差_人员工资和公用经费_财力性转移支付2010年预算参考数" xfId="445"/>
    <cellStyle name="差_人员工资和公用经费2" xfId="421"/>
    <cellStyle name="差_人员工资和公用经费2_财力性转移支付2010年预算参考数" xfId="422"/>
    <cellStyle name="差_人员工资和公用经费3" xfId="150"/>
    <cellStyle name="差_人员工资和公用经费3_财力性转移支付2010年预算参考数" xfId="76"/>
    <cellStyle name="差_山东省民生支出标准" xfId="414"/>
    <cellStyle name="差_山东省民生支出标准_财力性转移支付2010年预算参考数" xfId="417"/>
    <cellStyle name="差_社保处下达区县2015年指标（第二批）" xfId="420"/>
    <cellStyle name="差_市辖区测算20080510" xfId="356"/>
    <cellStyle name="差_市辖区测算20080510_不含人员经费系数" xfId="358"/>
    <cellStyle name="差_市辖区测算20080510_不含人员经费系数_财力性转移支付2010年预算参考数" xfId="360"/>
    <cellStyle name="差_市辖区测算20080510_财力性转移支付2010年预算参考数" xfId="362"/>
    <cellStyle name="差_市辖区测算20080510_民生政策最低支出需求" xfId="273"/>
    <cellStyle name="差_市辖区测算20080510_民生政策最低支出需求_财力性转移支付2010年预算参考数" xfId="55"/>
    <cellStyle name="差_市辖区测算20080510_县市旗测算-新科目（含人口规模效应）" xfId="444"/>
    <cellStyle name="差_市辖区测算20080510_县市旗测算-新科目（含人口规模效应）_财力性转移支付2010年预算参考数" xfId="116"/>
    <cellStyle name="差_市辖区测算-新科目（20080626）" xfId="14"/>
    <cellStyle name="差_市辖区测算-新科目（20080626）_不含人员经费系数" xfId="446"/>
    <cellStyle name="差_市辖区测算-新科目（20080626）_不含人员经费系数_财力性转移支付2010年预算参考数" xfId="448"/>
    <cellStyle name="差_市辖区测算-新科目（20080626）_财力性转移支付2010年预算参考数" xfId="449"/>
    <cellStyle name="差_市辖区测算-新科目（20080626）_民生政策最低支出需求" xfId="450"/>
    <cellStyle name="差_市辖区测算-新科目（20080626）_民生政策最低支出需求_财力性转移支付2010年预算参考数" xfId="351"/>
    <cellStyle name="差_市辖区测算-新科目（20080626）_县市旗测算-新科目（含人口规模效应）" xfId="431"/>
    <cellStyle name="差_市辖区测算-新科目（20080626）_县市旗测算-新科目（含人口规模效应）_财力性转移支付2010年预算参考数" xfId="440"/>
    <cellStyle name="差_数据--基础数据--预算组--2015年人代会预算部分--2015.01.20--人代会前第6稿--按姚局意见改--调市级项级明细" xfId="182"/>
    <cellStyle name="差_数据--基础数据--预算组--2015年人代会预算部分--2015.01.20--人代会前第6稿--按姚局意见改--调市级项级明细_（自用）西青区2016年政府预算公开表" xfId="451"/>
    <cellStyle name="差_数据--基础数据--预算组--2015年人代会预算部分--2015.01.20--人代会前第6稿--按姚局意见改--调市级项级明细_（自用）西青区2017年政府预算公开表" xfId="452"/>
    <cellStyle name="差_数据--基础数据--预算组--2015年人代会预算部分--2015.01.20--人代会前第6稿--按姚局意见改--调市级项级明细_（自用版）西青区2016年预算执行情况及2017年预算表" xfId="453"/>
    <cellStyle name="差_数据--基础数据--预算组--2015年人代会预算部分--2015.01.20--人代会前第6稿--按姚局意见改--调市级项级明细_2015年决算公开表" xfId="251"/>
    <cellStyle name="差_数据--基础数据--预算组--2015年人代会预算部分--2015.01.20--人代会前第6稿--按姚局意见改--调市级项级明细_2016年西青区预算公开表" xfId="274"/>
    <cellStyle name="差_数据--基础数据--预算组--2015年人代会预算部分--2015.01.20--人代会前第6稿--按姚局意见改--调市级项级明细_222222222222  2016" xfId="454"/>
    <cellStyle name="差_数据--基础数据--预算组--2015年人代会预算部分--2015.01.20--人代会前第6稿--按姚局意见改--调市级项级明细_区县政府预算公开整改--表" xfId="457"/>
    <cellStyle name="差_数据--基础数据--预算组--2015年人代会预算部分--2015.01.20--人代会前第6稿--按姚局意见改--调市级项级明细_天津市2017年预算公开表样" xfId="187"/>
    <cellStyle name="差_数据--基础数据--预算组--2015年人代会预算部分--2015.01.20--人代会前第6稿--按姚局意见改--调市级项级明细_西青区2016年政府预算公开表" xfId="195"/>
    <cellStyle name="差_数据--基础数据--预算组--2015年人代会预算部分--2015.01.20--人代会前第6稿--按姚局意见改--调市级项级明细_政府预算公开模板" xfId="103"/>
    <cellStyle name="差_同德" xfId="115"/>
    <cellStyle name="差_同德_财力性转移支付2010年预算参考数" xfId="458"/>
    <cellStyle name="差_危改资金测算" xfId="460"/>
    <cellStyle name="差_危改资金测算_财力性转移支付2010年预算参考数" xfId="433"/>
    <cellStyle name="差_卫生(按照总人口测算）—20080416" xfId="461"/>
    <cellStyle name="差_卫生(按照总人口测算）—20080416_不含人员经费系数" xfId="389"/>
    <cellStyle name="差_卫生(按照总人口测算）—20080416_不含人员经费系数_财力性转移支付2010年预算参考数" xfId="388"/>
    <cellStyle name="差_卫生(按照总人口测算）—20080416_财力性转移支付2010年预算参考数" xfId="462"/>
    <cellStyle name="差_卫生(按照总人口测算）—20080416_民生政策最低支出需求" xfId="465"/>
    <cellStyle name="差_卫生(按照总人口测算）—20080416_民生政策最低支出需求_财力性转移支付2010年预算参考数" xfId="467"/>
    <cellStyle name="差_卫生(按照总人口测算）—20080416_县市旗测算-新科目（含人口规模效应）" xfId="289"/>
    <cellStyle name="差_卫生(按照总人口测算）—20080416_县市旗测算-新科目（含人口规模效应）_财力性转移支付2010年预算参考数" xfId="419"/>
    <cellStyle name="差_卫生部门" xfId="468"/>
    <cellStyle name="差_卫生部门_财力性转移支付2010年预算参考数" xfId="469"/>
    <cellStyle name="差_文体广播部门" xfId="470"/>
    <cellStyle name="差_文体广播事业(按照总人口测算）—20080416" xfId="264"/>
    <cellStyle name="差_文体广播事业(按照总人口测算）—20080416_不含人员经费系数" xfId="208"/>
    <cellStyle name="差_文体广播事业(按照总人口测算）—20080416_不含人员经费系数_财力性转移支付2010年预算参考数" xfId="471"/>
    <cellStyle name="差_文体广播事业(按照总人口测算）—20080416_财力性转移支付2010年预算参考数" xfId="247"/>
    <cellStyle name="差_文体广播事业(按照总人口测算）—20080416_民生政策最低支出需求" xfId="323"/>
    <cellStyle name="差_文体广播事业(按照总人口测算）—20080416_民生政策最低支出需求_财力性转移支付2010年预算参考数" xfId="127"/>
    <cellStyle name="差_文体广播事业(按照总人口测算）—20080416_县市旗测算-新科目（含人口规模效应）" xfId="472"/>
    <cellStyle name="差_文体广播事业(按照总人口测算）—20080416_县市旗测算-新科目（含人口规模效应）_财力性转移支付2010年预算参考数" xfId="473"/>
    <cellStyle name="差_县区合并测算20080421" xfId="394"/>
    <cellStyle name="差_县区合并测算20080421_不含人员经费系数" xfId="475"/>
    <cellStyle name="差_县区合并测算20080421_不含人员经费系数_财力性转移支付2010年预算参考数" xfId="474"/>
    <cellStyle name="差_县区合并测算20080421_财力性转移支付2010年预算参考数" xfId="396"/>
    <cellStyle name="差_县区合并测算20080421_民生政策最低支出需求" xfId="3"/>
    <cellStyle name="差_县区合并测算20080421_民生政策最低支出需求_财力性转移支付2010年预算参考数" xfId="478"/>
    <cellStyle name="差_县区合并测算20080421_县市旗测算-新科目（含人口规模效应）" xfId="299"/>
    <cellStyle name="差_县区合并测算20080421_县市旗测算-新科目（含人口规模效应）_财力性转移支付2010年预算参考数" xfId="120"/>
    <cellStyle name="差_县区合并测算20080423(按照各省比重）" xfId="479"/>
    <cellStyle name="差_县区合并测算20080423(按照各省比重）_不含人员经费系数" xfId="231"/>
    <cellStyle name="差_县区合并测算20080423(按照各省比重）_不含人员经费系数_财力性转移支付2010年预算参考数" xfId="480"/>
    <cellStyle name="差_县区合并测算20080423(按照各省比重）_财力性转移支付2010年预算参考数" xfId="481"/>
    <cellStyle name="差_县区合并测算20080423(按照各省比重）_民生政策最低支出需求" xfId="456"/>
    <cellStyle name="差_县区合并测算20080423(按照各省比重）_民生政策最低支出需求_财力性转移支付2010年预算参考数" xfId="482"/>
    <cellStyle name="差_县区合并测算20080423(按照各省比重）_县市旗测算-新科目（含人口规模效应）" xfId="483"/>
    <cellStyle name="差_县区合并测算20080423(按照各省比重）_县市旗测算-新科目（含人口规模效应）_财力性转移支付2010年预算参考数" xfId="169"/>
    <cellStyle name="差_县市旗测算20080508" xfId="9"/>
    <cellStyle name="差_县市旗测算20080508_不含人员经费系数" xfId="484"/>
    <cellStyle name="差_县市旗测算20080508_不含人员经费系数_财力性转移支付2010年预算参考数" xfId="459"/>
    <cellStyle name="差_县市旗测算20080508_财力性转移支付2010年预算参考数" xfId="485"/>
    <cellStyle name="差_县市旗测算20080508_民生政策最低支出需求" xfId="148"/>
    <cellStyle name="差_县市旗测算20080508_民生政策最低支出需求_财力性转移支付2010年预算参考数" xfId="156"/>
    <cellStyle name="差_县市旗测算20080508_县市旗测算-新科目（含人口规模效应）" xfId="486"/>
    <cellStyle name="差_县市旗测算20080508_县市旗测算-新科目（含人口规模效应）_财力性转移支付2010年预算参考数" xfId="160"/>
    <cellStyle name="差_县市旗测算-新科目（20080626）" xfId="477"/>
    <cellStyle name="差_县市旗测算-新科目（20080626）_不含人员经费系数" xfId="39"/>
    <cellStyle name="差_县市旗测算-新科目（20080626）_不含人员经费系数_财力性转移支付2010年预算参考数" xfId="463"/>
    <cellStyle name="差_县市旗测算-新科目（20080626）_财力性转移支付2010年预算参考数" xfId="487"/>
    <cellStyle name="差_县市旗测算-新科目（20080626）_民生政策最低支出需求" xfId="40"/>
    <cellStyle name="差_县市旗测算-新科目（20080626）_民生政策最低支出需求_财力性转移支付2010年预算参考数" xfId="430"/>
    <cellStyle name="差_县市旗测算-新科目（20080626）_县市旗测算-新科目（含人口规模效应）" xfId="488"/>
    <cellStyle name="差_县市旗测算-新科目（20080626）_县市旗测算-新科目（含人口规模效应）_财力性转移支付2010年预算参考数" xfId="245"/>
    <cellStyle name="差_县市旗测算-新科目（20080627）" xfId="159"/>
    <cellStyle name="差_县市旗测算-新科目（20080627）_不含人员经费系数" xfId="489"/>
    <cellStyle name="差_县市旗测算-新科目（20080627）_不含人员经费系数_财力性转移支付2010年预算参考数" xfId="490"/>
    <cellStyle name="差_县市旗测算-新科目（20080627）_财力性转移支付2010年预算参考数" xfId="491"/>
    <cellStyle name="差_县市旗测算-新科目（20080627）_民生政策最低支出需求" xfId="492"/>
    <cellStyle name="差_县市旗测算-新科目（20080627）_民生政策最低支出需求_财力性转移支付2010年预算参考数" xfId="493"/>
    <cellStyle name="差_县市旗测算-新科目（20080627）_县市旗测算-新科目（含人口规模效应）" xfId="2"/>
    <cellStyle name="差_县市旗测算-新科目（20080627）_县市旗测算-新科目（含人口规模效应）_财力性转移支付2010年预算参考数" xfId="476"/>
    <cellStyle name="差_一般预算支出口径剔除表" xfId="494"/>
    <cellStyle name="差_一般预算支出口径剔除表_财力性转移支付2010年预算参考数" xfId="203"/>
    <cellStyle name="差_云南 缺口县区测算(地方填报)" xfId="84"/>
    <cellStyle name="差_云南 缺口县区测算(地方填报)_财力性转移支付2010年预算参考数" xfId="495"/>
    <cellStyle name="差_云南省2008年转移支付测算——州市本级考核部分及政策性测算" xfId="281"/>
    <cellStyle name="差_云南省2008年转移支付测算——州市本级考核部分及政策性测算_财力性转移支付2010年预算参考数" xfId="283"/>
    <cellStyle name="差_重点民生支出需求测算表社保（农村低保）081112" xfId="71"/>
    <cellStyle name="差_自行调整差异系数顺序" xfId="12"/>
    <cellStyle name="差_自行调整差异系数顺序_财力性转移支付2010年预算参考数" xfId="65"/>
    <cellStyle name="差_总人口" xfId="413"/>
    <cellStyle name="差_总人口_财力性转移支付2010年预算参考数" xfId="416"/>
    <cellStyle name="常规" xfId="0" builtinId="0"/>
    <cellStyle name="常规 10" xfId="211"/>
    <cellStyle name="常规 11" xfId="338"/>
    <cellStyle name="常规 11 2" xfId="496"/>
    <cellStyle name="常规 11_财力性转移支付2009年预算参考数" xfId="371"/>
    <cellStyle name="常规 12" xfId="174"/>
    <cellStyle name="常规 13" xfId="201"/>
    <cellStyle name="常规 14" xfId="497"/>
    <cellStyle name="常规 15" xfId="191"/>
    <cellStyle name="常规 16" xfId="498"/>
    <cellStyle name="常规 17" xfId="426"/>
    <cellStyle name="常规 18" xfId="410"/>
    <cellStyle name="常规 19" xfId="500"/>
    <cellStyle name="常规 2" xfId="238"/>
    <cellStyle name="常规 2 2" xfId="114"/>
    <cellStyle name="常规 2 3" xfId="118"/>
    <cellStyle name="常规 2_004-2010年增消两税返还情况表" xfId="377"/>
    <cellStyle name="常规 20" xfId="192"/>
    <cellStyle name="常规 21" xfId="499"/>
    <cellStyle name="常规 22" xfId="427"/>
    <cellStyle name="常规 23" xfId="411"/>
    <cellStyle name="常规 24" xfId="501"/>
    <cellStyle name="常规 25" xfId="502"/>
    <cellStyle name="常规 26" xfId="28"/>
    <cellStyle name="常规 27" xfId="455"/>
    <cellStyle name="常规 3" xfId="68"/>
    <cellStyle name="常规 4" xfId="437"/>
    <cellStyle name="常规 4 2" xfId="503"/>
    <cellStyle name="常规 4_2008年横排表0721" xfId="97"/>
    <cellStyle name="常规 5" xfId="129"/>
    <cellStyle name="常规 6" xfId="504"/>
    <cellStyle name="常规 7" xfId="505"/>
    <cellStyle name="常规 7 2" xfId="506"/>
    <cellStyle name="常规 8" xfId="507"/>
    <cellStyle name="常规 9" xfId="508"/>
    <cellStyle name="常规_（20091202）人代会附表-表样" xfId="406"/>
    <cellStyle name="常规_（20091202）人代会附表-表样 2 2 2" xfId="509"/>
    <cellStyle name="常规_（修改后）新科目人代会报表---印刷稿5.8" xfId="510"/>
    <cellStyle name="常规_（自用）西青区2017年政府预算公开表" xfId="511"/>
    <cellStyle name="常规_2006年支出预算表（2006-02-24）最最后稿" xfId="512"/>
    <cellStyle name="常规_2014-09-26-关于我市全口径预算编制情况的报告（附表）" xfId="513"/>
    <cellStyle name="常规_2015年社会保险基金预算草案表样（报人大）" xfId="514"/>
    <cellStyle name="常规_2016年科目0114" xfId="515"/>
    <cellStyle name="常规_2016人代会附表（2015-9-11）（姚局）-财经委" xfId="516"/>
    <cellStyle name="常规_表二---电子版" xfId="188"/>
    <cellStyle name="超级链接" xfId="517"/>
    <cellStyle name="分级显示行_1_13区汇总" xfId="518"/>
    <cellStyle name="归盒啦_95" xfId="224"/>
    <cellStyle name="好 2" xfId="519"/>
    <cellStyle name="好_00省级(打印)" xfId="284"/>
    <cellStyle name="好_03昭通" xfId="520"/>
    <cellStyle name="好_0502通海县" xfId="521"/>
    <cellStyle name="好_05潍坊" xfId="522"/>
    <cellStyle name="好_0605石屏县" xfId="464"/>
    <cellStyle name="好_0605石屏县_财力性转移支付2010年预算参考数" xfId="466"/>
    <cellStyle name="好_07临沂" xfId="523"/>
    <cellStyle name="好_09黑龙江" xfId="524"/>
    <cellStyle name="好_09黑龙江_财力性转移支付2010年预算参考数" xfId="525"/>
    <cellStyle name="好_1" xfId="526"/>
    <cellStyle name="好_1_财力性转移支付2010年预算参考数" xfId="527"/>
    <cellStyle name="好_1110洱源县" xfId="528"/>
    <cellStyle name="好_1110洱源县_财力性转移支付2010年预算参考数" xfId="529"/>
    <cellStyle name="好_11大理" xfId="530"/>
    <cellStyle name="好_11大理_财力性转移支付2010年预算参考数" xfId="47"/>
    <cellStyle name="好_12滨州" xfId="531"/>
    <cellStyle name="好_12滨州_财力性转移支付2010年预算参考数" xfId="532"/>
    <cellStyle name="好_14安徽" xfId="319"/>
    <cellStyle name="好_14安徽_财力性转移支付2010年预算参考数" xfId="310"/>
    <cellStyle name="好_2" xfId="533"/>
    <cellStyle name="好_2_财力性转移支付2010年预算参考数" xfId="534"/>
    <cellStyle name="好_2006年22湖南" xfId="535"/>
    <cellStyle name="好_2006年22湖南_财力性转移支付2010年预算参考数" xfId="536"/>
    <cellStyle name="好_2006年27重庆" xfId="537"/>
    <cellStyle name="好_2006年27重庆_财力性转移支付2010年预算参考数" xfId="538"/>
    <cellStyle name="好_2006年28四川" xfId="539"/>
    <cellStyle name="好_2006年28四川_财力性转移支付2010年预算参考数" xfId="540"/>
    <cellStyle name="好_2006年30云南" xfId="541"/>
    <cellStyle name="好_2006年33甘肃" xfId="542"/>
    <cellStyle name="好_2006年34青海" xfId="543"/>
    <cellStyle name="好_2006年34青海_财力性转移支付2010年预算参考数" xfId="544"/>
    <cellStyle name="好_2006年全省财力计算表（中央、决算）" xfId="545"/>
    <cellStyle name="好_2006年水利统计指标统计表" xfId="546"/>
    <cellStyle name="好_2006年水利统计指标统计表_财力性转移支付2010年预算参考数" xfId="547"/>
    <cellStyle name="好_2007年收支情况及2008年收支预计表(汇总表)" xfId="548"/>
    <cellStyle name="好_2007年收支情况及2008年收支预计表(汇总表)_财力性转移支付2010年预算参考数" xfId="549"/>
    <cellStyle name="好_2007年一般预算支出剔除" xfId="550"/>
    <cellStyle name="好_2007年一般预算支出剔除_财力性转移支付2010年预算参考数" xfId="226"/>
    <cellStyle name="好_2007一般预算支出口径剔除表" xfId="551"/>
    <cellStyle name="好_2007一般预算支出口径剔除表_财力性转移支付2010年预算参考数" xfId="552"/>
    <cellStyle name="好_2008计算资料（8月5）" xfId="553"/>
    <cellStyle name="好_2008年全省汇总收支计算表" xfId="554"/>
    <cellStyle name="好_2008年全省汇总收支计算表_财力性转移支付2010年预算参考数" xfId="555"/>
    <cellStyle name="好_2008年一般预算支出预计" xfId="556"/>
    <cellStyle name="好_2008年预计支出与2007年对比" xfId="559"/>
    <cellStyle name="好_2008年支出核定" xfId="560"/>
    <cellStyle name="好_2008年支出调整" xfId="447"/>
    <cellStyle name="好_2008年支出调整_财力性转移支付2010年预算参考数" xfId="561"/>
    <cellStyle name="好_2015年社会保险基金预算草案表样（报人大）" xfId="562"/>
    <cellStyle name="好_2016年科目0114" xfId="563"/>
    <cellStyle name="好_2016人代会附表（2015-9-11）（姚局）-财经委" xfId="564"/>
    <cellStyle name="好_20河南" xfId="565"/>
    <cellStyle name="好_20河南_财力性转移支付2010年预算参考数" xfId="566"/>
    <cellStyle name="好_22湖南" xfId="567"/>
    <cellStyle name="好_22湖南_财力性转移支付2010年预算参考数" xfId="569"/>
    <cellStyle name="好_27重庆" xfId="570"/>
    <cellStyle name="好_27重庆_财力性转移支付2010年预算参考数" xfId="571"/>
    <cellStyle name="好_28四川" xfId="572"/>
    <cellStyle name="好_28四川_财力性转移支付2010年预算参考数" xfId="573"/>
    <cellStyle name="好_30云南" xfId="574"/>
    <cellStyle name="好_30云南_1" xfId="575"/>
    <cellStyle name="好_30云南_1_财力性转移支付2010年预算参考数" xfId="576"/>
    <cellStyle name="好_33甘肃" xfId="577"/>
    <cellStyle name="好_34青海" xfId="578"/>
    <cellStyle name="好_34青海_1" xfId="579"/>
    <cellStyle name="好_34青海_1_财力性转移支付2010年预算参考数" xfId="580"/>
    <cellStyle name="好_34青海_财力性转移支付2010年预算参考数" xfId="581"/>
    <cellStyle name="好_530623_2006年县级财政报表附表" xfId="316"/>
    <cellStyle name="好_530629_2006年县级财政报表附表" xfId="582"/>
    <cellStyle name="好_5334_2006年迪庆县级财政报表附表" xfId="583"/>
    <cellStyle name="好_Book1" xfId="584"/>
    <cellStyle name="好_Book1_财力性转移支付2010年预算参考数" xfId="585"/>
    <cellStyle name="好_Book2" xfId="587"/>
    <cellStyle name="好_Book2_财力性转移支付2010年预算参考数" xfId="588"/>
    <cellStyle name="好_gdp" xfId="589"/>
    <cellStyle name="好_M01-2(州市补助收入)" xfId="590"/>
    <cellStyle name="好_安徽 缺口县区测算(地方填报)1" xfId="591"/>
    <cellStyle name="好_安徽 缺口县区测算(地方填报)1_财力性转移支付2010年预算参考数" xfId="592"/>
    <cellStyle name="好_宝坻区" xfId="593"/>
    <cellStyle name="好_报表" xfId="594"/>
    <cellStyle name="好_不含人员经费系数" xfId="595"/>
    <cellStyle name="好_不含人员经费系数_财力性转移支付2010年预算参考数" xfId="172"/>
    <cellStyle name="好_财政供养人员" xfId="596"/>
    <cellStyle name="好_财政供养人员_财力性转移支付2010年预算参考数" xfId="597"/>
    <cellStyle name="好_测算结果" xfId="598"/>
    <cellStyle name="好_测算结果_财力性转移支付2010年预算参考数" xfId="599"/>
    <cellStyle name="好_测算结果汇总" xfId="601"/>
    <cellStyle name="好_测算结果汇总_财力性转移支付2010年预算参考数" xfId="603"/>
    <cellStyle name="好_成本差异系数" xfId="604"/>
    <cellStyle name="好_成本差异系数（含人口规模）" xfId="605"/>
    <cellStyle name="好_成本差异系数（含人口规模）_财力性转移支付2010年预算参考数" xfId="606"/>
    <cellStyle name="好_成本差异系数_财力性转移支付2010年预算参考数" xfId="608"/>
    <cellStyle name="好_城建部门" xfId="609"/>
    <cellStyle name="好_第五部分(才淼、饶永宏）" xfId="610"/>
    <cellStyle name="好_第一部分：综合全" xfId="255"/>
    <cellStyle name="好_分析缺口率" xfId="611"/>
    <cellStyle name="好_分析缺口率_财力性转移支付2010年预算参考数" xfId="612"/>
    <cellStyle name="好_分县成本差异系数" xfId="613"/>
    <cellStyle name="好_分县成本差异系数_不含人员经费系数" xfId="614"/>
    <cellStyle name="好_分县成本差异系数_不含人员经费系数_财力性转移支付2010年预算参考数" xfId="615"/>
    <cellStyle name="好_分县成本差异系数_财力性转移支付2010年预算参考数" xfId="616"/>
    <cellStyle name="好_分县成本差异系数_民生政策最低支出需求" xfId="617"/>
    <cellStyle name="好_分县成本差异系数_民生政策最低支出需求_财力性转移支付2010年预算参考数" xfId="618"/>
    <cellStyle name="好_附表" xfId="619"/>
    <cellStyle name="好_附表_财力性转移支付2010年预算参考数" xfId="620"/>
    <cellStyle name="好_功能明细" xfId="622"/>
    <cellStyle name="好_行政(燃修费)" xfId="167"/>
    <cellStyle name="好_行政(燃修费)_不含人员经费系数" xfId="623"/>
    <cellStyle name="好_行政(燃修费)_不含人员经费系数_财力性转移支付2010年预算参考数" xfId="221"/>
    <cellStyle name="好_行政(燃修费)_财力性转移支付2010年预算参考数" xfId="624"/>
    <cellStyle name="好_行政(燃修费)_民生政策最低支出需求" xfId="625"/>
    <cellStyle name="好_行政(燃修费)_民生政策最低支出需求_财力性转移支付2010年预算参考数" xfId="626"/>
    <cellStyle name="好_行政(燃修费)_县市旗测算-新科目（含人口规模效应）" xfId="627"/>
    <cellStyle name="好_行政(燃修费)_县市旗测算-新科目（含人口规模效应）_财力性转移支付2010年预算参考数" xfId="628"/>
    <cellStyle name="好_行政（人员）" xfId="630"/>
    <cellStyle name="好_行政（人员）_不含人员经费系数" xfId="631"/>
    <cellStyle name="好_行政（人员）_不含人员经费系数_财力性转移支付2010年预算参考数" xfId="632"/>
    <cellStyle name="好_行政（人员）_财力性转移支付2010年预算参考数" xfId="633"/>
    <cellStyle name="好_行政（人员）_民生政策最低支出需求" xfId="634"/>
    <cellStyle name="好_行政（人员）_民生政策最低支出需求_财力性转移支付2010年预算参考数" xfId="635"/>
    <cellStyle name="好_行政（人员）_县市旗测算-新科目（含人口规模效应）" xfId="636"/>
    <cellStyle name="好_行政（人员）_县市旗测算-新科目（含人口规模效应）_财力性转移支付2010年预算参考数" xfId="637"/>
    <cellStyle name="好_行政公检法测算" xfId="638"/>
    <cellStyle name="好_行政公检法测算_不含人员经费系数" xfId="639"/>
    <cellStyle name="好_行政公检法测算_不含人员经费系数_财力性转移支付2010年预算参考数" xfId="640"/>
    <cellStyle name="好_行政公检法测算_财力性转移支付2010年预算参考数" xfId="641"/>
    <cellStyle name="好_行政公检法测算_民生政策最低支出需求" xfId="642"/>
    <cellStyle name="好_行政公检法测算_民生政策最低支出需求_财力性转移支付2010年预算参考数" xfId="643"/>
    <cellStyle name="好_行政公检法测算_县市旗测算-新科目（含人口规模效应）" xfId="644"/>
    <cellStyle name="好_行政公检法测算_县市旗测算-新科目（含人口规模效应）_财力性转移支付2010年预算参考数" xfId="645"/>
    <cellStyle name="好_河南 缺口县区测算(地方填报)" xfId="307"/>
    <cellStyle name="好_河南 缺口县区测算(地方填报)_财力性转移支付2010年预算参考数" xfId="646"/>
    <cellStyle name="好_河南 缺口县区测算(地方填报白)" xfId="266"/>
    <cellStyle name="好_河南 缺口县区测算(地方填报白)_财力性转移支付2010年预算参考数" xfId="647"/>
    <cellStyle name="好_核定人数对比" xfId="648"/>
    <cellStyle name="好_核定人数对比_财力性转移支付2010年预算参考数" xfId="649"/>
    <cellStyle name="好_核定人数下发表" xfId="650"/>
    <cellStyle name="好_核定人数下发表_财力性转移支付2010年预算参考数" xfId="651"/>
    <cellStyle name="好_汇总" xfId="652"/>
    <cellStyle name="好_汇总_财力性转移支付2010年预算参考数" xfId="653"/>
    <cellStyle name="好_汇总表" xfId="654"/>
    <cellStyle name="好_汇总表_财力性转移支付2010年预算参考数" xfId="655"/>
    <cellStyle name="好_汇总表4" xfId="656"/>
    <cellStyle name="好_汇总表4_财力性转移支付2010年预算参考数" xfId="657"/>
    <cellStyle name="好_汇总表提前告知区县" xfId="658"/>
    <cellStyle name="好_汇总-县级财政报表附表" xfId="659"/>
    <cellStyle name="好_检验表" xfId="660"/>
    <cellStyle name="好_检验表（调整后）" xfId="661"/>
    <cellStyle name="好_教育(按照总人口测算）—20080416" xfId="662"/>
    <cellStyle name="好_教育(按照总人口测算）—20080416_不含人员经费系数" xfId="663"/>
    <cellStyle name="好_教育(按照总人口测算）—20080416_不含人员经费系数_财力性转移支付2010年预算参考数" xfId="664"/>
    <cellStyle name="好_教育(按照总人口测算）—20080416_财力性转移支付2010年预算参考数" xfId="665"/>
    <cellStyle name="好_教育(按照总人口测算）—20080416_民生政策最低支出需求" xfId="666"/>
    <cellStyle name="好_教育(按照总人口测算）—20080416_民生政策最低支出需求_财力性转移支付2010年预算参考数" xfId="667"/>
    <cellStyle name="好_教育(按照总人口测算）—20080416_县市旗测算-新科目（含人口规模效应）" xfId="668"/>
    <cellStyle name="好_教育(按照总人口测算）—20080416_县市旗测算-新科目（含人口规模效应）_财力性转移支付2010年预算参考数" xfId="669"/>
    <cellStyle name="好_丽江汇总" xfId="670"/>
    <cellStyle name="好_民生政策最低支出需求" xfId="671"/>
    <cellStyle name="好_民生政策最低支出需求_财力性转移支付2010年预算参考数" xfId="672"/>
    <cellStyle name="好_农林水和城市维护标准支出20080505－县区合计" xfId="673"/>
    <cellStyle name="好_农林水和城市维护标准支出20080505－县区合计_不含人员经费系数" xfId="240"/>
    <cellStyle name="好_农林水和城市维护标准支出20080505－县区合计_不含人员经费系数_财力性转移支付2010年预算参考数" xfId="674"/>
    <cellStyle name="好_农林水和城市维护标准支出20080505－县区合计_财力性转移支付2010年预算参考数" xfId="675"/>
    <cellStyle name="好_农林水和城市维护标准支出20080505－县区合计_民生政策最低支出需求" xfId="676"/>
    <cellStyle name="好_农林水和城市维护标准支出20080505－县区合计_民生政策最低支出需求_财力性转移支付2010年预算参考数" xfId="677"/>
    <cellStyle name="好_农林水和城市维护标准支出20080505－县区合计_县市旗测算-新科目（含人口规模效应）" xfId="678"/>
    <cellStyle name="好_农林水和城市维护标准支出20080505－县区合计_县市旗测算-新科目（含人口规模效应）_财力性转移支付2010年预算参考数" xfId="679"/>
    <cellStyle name="好_平邑" xfId="680"/>
    <cellStyle name="好_平邑_财力性转移支付2010年预算参考数" xfId="681"/>
    <cellStyle name="好_其他部门(按照总人口测算）—20080416" xfId="682"/>
    <cellStyle name="好_其他部门(按照总人口测算）—20080416_不含人员经费系数" xfId="683"/>
    <cellStyle name="好_其他部门(按照总人口测算）—20080416_不含人员经费系数_财力性转移支付2010年预算参考数" xfId="684"/>
    <cellStyle name="好_其他部门(按照总人口测算）—20080416_财力性转移支付2010年预算参考数" xfId="442"/>
    <cellStyle name="好_其他部门(按照总人口测算）—20080416_民生政策最低支出需求" xfId="685"/>
    <cellStyle name="好_其他部门(按照总人口测算）—20080416_民生政策最低支出需求_财力性转移支付2010年预算参考数" xfId="686"/>
    <cellStyle name="好_其他部门(按照总人口测算）—20080416_县市旗测算-新科目（含人口规模效应）" xfId="687"/>
    <cellStyle name="好_其他部门(按照总人口测算）—20080416_县市旗测算-新科目（含人口规模效应）_财力性转移支付2010年预算参考数" xfId="45"/>
    <cellStyle name="好_青海 缺口县区测算(地方填报)" xfId="688"/>
    <cellStyle name="好_青海 缺口县区测算(地方填报)_财力性转移支付2010年预算参考数" xfId="689"/>
    <cellStyle name="好_缺口县区测算" xfId="690"/>
    <cellStyle name="好_缺口县区测算（11.13）" xfId="691"/>
    <cellStyle name="好_缺口县区测算（11.13）_财力性转移支付2010年预算参考数" xfId="692"/>
    <cellStyle name="好_缺口县区测算(按2007支出增长25%测算)" xfId="185"/>
    <cellStyle name="好_缺口县区测算(按2007支出增长25%测算)_财力性转移支付2010年预算参考数" xfId="693"/>
    <cellStyle name="好_缺口县区测算(按核定人数)" xfId="694"/>
    <cellStyle name="好_缺口县区测算(按核定人数)_财力性转移支付2010年预算参考数" xfId="695"/>
    <cellStyle name="好_缺口县区测算(财政部标准)" xfId="602"/>
    <cellStyle name="好_缺口县区测算(财政部标准)_财力性转移支付2010年预算参考数" xfId="696"/>
    <cellStyle name="好_缺口县区测算_财力性转移支付2010年预算参考数" xfId="698"/>
    <cellStyle name="好_人员工资和公用经费" xfId="699"/>
    <cellStyle name="好_人员工资和公用经费_财力性转移支付2010年预算参考数" xfId="701"/>
    <cellStyle name="好_人员工资和公用经费2" xfId="702"/>
    <cellStyle name="好_人员工资和公用经费2_财力性转移支付2010年预算参考数" xfId="703"/>
    <cellStyle name="好_人员工资和公用经费3" xfId="704"/>
    <cellStyle name="好_人员工资和公用经费3_财力性转移支付2010年预算参考数" xfId="629"/>
    <cellStyle name="好_山东省民生支出标准" xfId="87"/>
    <cellStyle name="好_山东省民生支出标准_财力性转移支付2010年预算参考数" xfId="705"/>
    <cellStyle name="好_社保处下达区县2015年指标（第二批）" xfId="706"/>
    <cellStyle name="好_市辖区测算20080510" xfId="707"/>
    <cellStyle name="好_市辖区测算20080510_不含人员经费系数" xfId="708"/>
    <cellStyle name="好_市辖区测算20080510_不含人员经费系数_财力性转移支付2010年预算参考数" xfId="709"/>
    <cellStyle name="好_市辖区测算20080510_财力性转移支付2010年预算参考数" xfId="710"/>
    <cellStyle name="好_市辖区测算20080510_民生政策最低支出需求" xfId="711"/>
    <cellStyle name="好_市辖区测算20080510_民生政策最低支出需求_财力性转移支付2010年预算参考数" xfId="712"/>
    <cellStyle name="好_市辖区测算20080510_县市旗测算-新科目（含人口规模效应）" xfId="713"/>
    <cellStyle name="好_市辖区测算20080510_县市旗测算-新科目（含人口规模效应）_财力性转移支付2010年预算参考数" xfId="714"/>
    <cellStyle name="好_市辖区测算-新科目（20080626）" xfId="715"/>
    <cellStyle name="好_市辖区测算-新科目（20080626）_不含人员经费系数" xfId="404"/>
    <cellStyle name="好_市辖区测算-新科目（20080626）_不含人员经费系数_财力性转移支付2010年预算参考数" xfId="716"/>
    <cellStyle name="好_市辖区测算-新科目（20080626）_财力性转移支付2010年预算参考数" xfId="717"/>
    <cellStyle name="好_市辖区测算-新科目（20080626）_民生政策最低支出需求" xfId="104"/>
    <cellStyle name="好_市辖区测算-新科目（20080626）_民生政策最低支出需求_财力性转移支付2010年预算参考数" xfId="718"/>
    <cellStyle name="好_市辖区测算-新科目（20080626）_县市旗测算-新科目（含人口规模效应）" xfId="719"/>
    <cellStyle name="好_市辖区测算-新科目（20080626）_县市旗测算-新科目（含人口规模效应）_财力性转移支付2010年预算参考数" xfId="558"/>
    <cellStyle name="好_数据--基础数据--预算组--2015年人代会预算部分--2015.01.20--人代会前第6稿--按姚局意见改--调市级项级明细" xfId="720"/>
    <cellStyle name="好_数据--基础数据--预算组--2015年人代会预算部分--2015.01.20--人代会前第6稿--按姚局意见改--调市级项级明细_（自用）西青区2016年政府预算公开表" xfId="721"/>
    <cellStyle name="好_数据--基础数据--预算组--2015年人代会预算部分--2015.01.20--人代会前第6稿--按姚局意见改--调市级项级明细_（自用）西青区2017年政府预算公开表" xfId="722"/>
    <cellStyle name="好_数据--基础数据--预算组--2015年人代会预算部分--2015.01.20--人代会前第6稿--按姚局意见改--调市级项级明细_（自用版）西青区2016年预算执行情况及2017年预算表" xfId="723"/>
    <cellStyle name="好_数据--基础数据--预算组--2015年人代会预算部分--2015.01.20--人代会前第6稿--按姚局意见改--调市级项级明细_2015年决算公开表" xfId="724"/>
    <cellStyle name="好_数据--基础数据--预算组--2015年人代会预算部分--2015.01.20--人代会前第6稿--按姚局意见改--调市级项级明细_2016年西青区预算公开表" xfId="725"/>
    <cellStyle name="好_数据--基础数据--预算组--2015年人代会预算部分--2015.01.20--人代会前第6稿--按姚局意见改--调市级项级明细_222222222222  2016" xfId="726"/>
    <cellStyle name="好_数据--基础数据--预算组--2015年人代会预算部分--2015.01.20--人代会前第6稿--按姚局意见改--调市级项级明细_区县政府预算公开整改--表" xfId="727"/>
    <cellStyle name="好_数据--基础数据--预算组--2015年人代会预算部分--2015.01.20--人代会前第6稿--按姚局意见改--调市级项级明细_天津市2017年预算公开表样" xfId="728"/>
    <cellStyle name="好_数据--基础数据--预算组--2015年人代会预算部分--2015.01.20--人代会前第6稿--按姚局意见改--调市级项级明细_西青区2016年政府预算公开表" xfId="729"/>
    <cellStyle name="好_数据--基础数据--预算组--2015年人代会预算部分--2015.01.20--人代会前第6稿--按姚局意见改--调市级项级明细_政府预算公开模板" xfId="730"/>
    <cellStyle name="好_同德" xfId="731"/>
    <cellStyle name="好_同德_财力性转移支付2010年预算参考数" xfId="732"/>
    <cellStyle name="好_危改资金测算" xfId="733"/>
    <cellStyle name="好_危改资金测算_财力性转移支付2010年预算参考数" xfId="734"/>
    <cellStyle name="好_卫生(按照总人口测算）—20080416" xfId="735"/>
    <cellStyle name="好_卫生(按照总人口测算）—20080416_不含人员经费系数" xfId="736"/>
    <cellStyle name="好_卫生(按照总人口测算）—20080416_不含人员经费系数_财力性转移支付2010年预算参考数" xfId="737"/>
    <cellStyle name="好_卫生(按照总人口测算）—20080416_财力性转移支付2010年预算参考数" xfId="738"/>
    <cellStyle name="好_卫生(按照总人口测算）—20080416_民生政策最低支出需求" xfId="739"/>
    <cellStyle name="好_卫生(按照总人口测算）—20080416_民生政策最低支出需求_财力性转移支付2010年预算参考数" xfId="740"/>
    <cellStyle name="好_卫生(按照总人口测算）—20080416_县市旗测算-新科目（含人口规模效应）" xfId="741"/>
    <cellStyle name="好_卫生(按照总人口测算）—20080416_县市旗测算-新科目（含人口规模效应）_财力性转移支付2010年预算参考数" xfId="742"/>
    <cellStyle name="好_卫生部门" xfId="743"/>
    <cellStyle name="好_卫生部门_财力性转移支付2010年预算参考数" xfId="744"/>
    <cellStyle name="好_文体广播部门" xfId="745"/>
    <cellStyle name="好_文体广播事业(按照总人口测算）—20080416" xfId="746"/>
    <cellStyle name="好_文体广播事业(按照总人口测算）—20080416_不含人员经费系数" xfId="747"/>
    <cellStyle name="好_文体广播事业(按照总人口测算）—20080416_不含人员经费系数_财力性转移支付2010年预算参考数" xfId="748"/>
    <cellStyle name="好_文体广播事业(按照总人口测算）—20080416_财力性转移支付2010年预算参考数" xfId="749"/>
    <cellStyle name="好_文体广播事业(按照总人口测算）—20080416_民生政策最低支出需求" xfId="750"/>
    <cellStyle name="好_文体广播事业(按照总人口测算）—20080416_民生政策最低支出需求_财力性转移支付2010年预算参考数" xfId="751"/>
    <cellStyle name="好_文体广播事业(按照总人口测算）—20080416_县市旗测算-新科目（含人口规模效应）" xfId="333"/>
    <cellStyle name="好_文体广播事业(按照总人口测算）—20080416_县市旗测算-新科目（含人口规模效应）_财力性转移支付2010年预算参考数" xfId="752"/>
    <cellStyle name="好_县区合并测算20080421" xfId="753"/>
    <cellStyle name="好_县区合并测算20080421_不含人员经费系数" xfId="754"/>
    <cellStyle name="好_县区合并测算20080421_不含人员经费系数_财力性转移支付2010年预算参考数" xfId="755"/>
    <cellStyle name="好_县区合并测算20080421_财力性转移支付2010年预算参考数" xfId="756"/>
    <cellStyle name="好_县区合并测算20080421_民生政策最低支出需求" xfId="757"/>
    <cellStyle name="好_县区合并测算20080421_民生政策最低支出需求_财力性转移支付2010年预算参考数" xfId="758"/>
    <cellStyle name="好_县区合并测算20080421_县市旗测算-新科目（含人口规模效应）" xfId="759"/>
    <cellStyle name="好_县区合并测算20080421_县市旗测算-新科目（含人口规模效应）_财力性转移支付2010年预算参考数" xfId="760"/>
    <cellStyle name="好_县区合并测算20080423(按照各省比重）" xfId="761"/>
    <cellStyle name="好_县区合并测算20080423(按照各省比重）_不含人员经费系数" xfId="607"/>
    <cellStyle name="好_县区合并测算20080423(按照各省比重）_不含人员经费系数_财力性转移支付2010年预算参考数" xfId="762"/>
    <cellStyle name="好_县区合并测算20080423(按照各省比重）_财力性转移支付2010年预算参考数" xfId="763"/>
    <cellStyle name="好_县区合并测算20080423(按照各省比重）_民生政策最低支出需求" xfId="764"/>
    <cellStyle name="好_县区合并测算20080423(按照各省比重）_民生政策最低支出需求_财力性转移支付2010年预算参考数" xfId="765"/>
    <cellStyle name="好_县区合并测算20080423(按照各省比重）_县市旗测算-新科目（含人口规模效应）" xfId="766"/>
    <cellStyle name="好_县区合并测算20080423(按照各省比重）_县市旗测算-新科目（含人口规模效应）_财力性转移支付2010年预算参考数" xfId="767"/>
    <cellStyle name="好_县市旗测算20080508" xfId="768"/>
    <cellStyle name="好_县市旗测算20080508_不含人员经费系数" xfId="324"/>
    <cellStyle name="好_县市旗测算20080508_不含人员经费系数_财力性转移支付2010年预算参考数" xfId="128"/>
    <cellStyle name="好_县市旗测算20080508_财力性转移支付2010年预算参考数" xfId="769"/>
    <cellStyle name="好_县市旗测算20080508_民生政策最低支出需求" xfId="770"/>
    <cellStyle name="好_县市旗测算20080508_民生政策最低支出需求_财力性转移支付2010年预算参考数" xfId="771"/>
    <cellStyle name="好_县市旗测算20080508_县市旗测算-新科目（含人口规模效应）" xfId="772"/>
    <cellStyle name="好_县市旗测算20080508_县市旗测算-新科目（含人口规模效应）_财力性转移支付2010年预算参考数" xfId="773"/>
    <cellStyle name="好_县市旗测算-新科目（20080626）" xfId="774"/>
    <cellStyle name="好_县市旗测算-新科目（20080626）_不含人员经费系数" xfId="775"/>
    <cellStyle name="好_县市旗测算-新科目（20080626）_不含人员经费系数_财力性转移支付2010年预算参考数" xfId="776"/>
    <cellStyle name="好_县市旗测算-新科目（20080626）_财力性转移支付2010年预算参考数" xfId="777"/>
    <cellStyle name="好_县市旗测算-新科目（20080626）_民生政策最低支出需求" xfId="778"/>
    <cellStyle name="好_县市旗测算-新科目（20080626）_民生政策最低支出需求_财力性转移支付2010年预算参考数" xfId="779"/>
    <cellStyle name="好_县市旗测算-新科目（20080626）_县市旗测算-新科目（含人口规模效应）" xfId="780"/>
    <cellStyle name="好_县市旗测算-新科目（20080626）_县市旗测算-新科目（含人口规模效应）_财力性转移支付2010年预算参考数" xfId="781"/>
    <cellStyle name="好_县市旗测算-新科目（20080627）" xfId="782"/>
    <cellStyle name="好_县市旗测算-新科目（20080627）_不含人员经费系数" xfId="783"/>
    <cellStyle name="好_县市旗测算-新科目（20080627）_不含人员经费系数_财力性转移支付2010年预算参考数" xfId="785"/>
    <cellStyle name="好_县市旗测算-新科目（20080627）_财力性转移支付2010年预算参考数" xfId="786"/>
    <cellStyle name="好_县市旗测算-新科目（20080627）_民生政策最低支出需求" xfId="787"/>
    <cellStyle name="好_县市旗测算-新科目（20080627）_民生政策最低支出需求_财力性转移支付2010年预算参考数" xfId="788"/>
    <cellStyle name="好_县市旗测算-新科目（20080627）_县市旗测算-新科目（含人口规模效应）" xfId="789"/>
    <cellStyle name="好_县市旗测算-新科目（20080627）_县市旗测算-新科目（含人口规模效应）_财力性转移支付2010年预算参考数" xfId="790"/>
    <cellStyle name="好_一般预算支出口径剔除表" xfId="390"/>
    <cellStyle name="好_一般预算支出口径剔除表_财力性转移支付2010年预算参考数" xfId="791"/>
    <cellStyle name="好_云南 缺口县区测算(地方填报)" xfId="792"/>
    <cellStyle name="好_云南 缺口县区测算(地方填报)_财力性转移支付2010年预算参考数" xfId="793"/>
    <cellStyle name="好_云南省2008年转移支付测算——州市本级考核部分及政策性测算" xfId="794"/>
    <cellStyle name="好_云南省2008年转移支付测算——州市本级考核部分及政策性测算_财力性转移支付2010年预算参考数" xfId="795"/>
    <cellStyle name="好_重点民生支出需求测算表社保（农村低保）081112" xfId="784"/>
    <cellStyle name="好_自行调整差异系数顺序" xfId="796"/>
    <cellStyle name="好_自行调整差异系数顺序_财力性转移支付2010年预算参考数" xfId="797"/>
    <cellStyle name="好_总人口" xfId="798"/>
    <cellStyle name="好_总人口_财力性转移支付2010年预算参考数" xfId="436"/>
    <cellStyle name="后继超级链接" xfId="697"/>
    <cellStyle name="后继超链接" xfId="799"/>
    <cellStyle name="汇总 2" xfId="800"/>
    <cellStyle name="货币 2" xfId="801"/>
    <cellStyle name="计算 2" xfId="802"/>
    <cellStyle name="检查单元格 2" xfId="803"/>
    <cellStyle name="解释性文本 2" xfId="804"/>
    <cellStyle name="警告文本 2" xfId="90"/>
    <cellStyle name="链接单元格 2" xfId="805"/>
    <cellStyle name="霓付 [0]_ +Foil &amp; -FOIL &amp; PAPER" xfId="806"/>
    <cellStyle name="霓付_ +Foil &amp; -FOIL &amp; PAPER" xfId="807"/>
    <cellStyle name="烹拳 [0]_ +Foil &amp; -FOIL &amp; PAPER" xfId="600"/>
    <cellStyle name="烹拳_ +Foil &amp; -FOIL &amp; PAPER" xfId="808"/>
    <cellStyle name="普通_ 白土" xfId="809"/>
    <cellStyle name="千分位[0]_ 白土" xfId="810"/>
    <cellStyle name="千分位_ 白土" xfId="811"/>
    <cellStyle name="千位[0]_(人代会用)" xfId="812"/>
    <cellStyle name="千位_(人代会用)" xfId="700"/>
    <cellStyle name="千位分隔" xfId="15" builtinId="3"/>
    <cellStyle name="千位分隔 2" xfId="813"/>
    <cellStyle name="千位分隔 3" xfId="252"/>
    <cellStyle name="千位分隔 4" xfId="814"/>
    <cellStyle name="千位分隔[0]" xfId="10" builtinId="6"/>
    <cellStyle name="千位分隔[0] 2" xfId="815"/>
    <cellStyle name="千位分隔[0] 3" xfId="816"/>
    <cellStyle name="千位分隔[0] 4" xfId="817"/>
    <cellStyle name="千位分季_新建 Microsoft Excel 工作表" xfId="818"/>
    <cellStyle name="钎霖_4岿角利" xfId="819"/>
    <cellStyle name="强调 1" xfId="820"/>
    <cellStyle name="强调 2" xfId="821"/>
    <cellStyle name="强调 3" xfId="822"/>
    <cellStyle name="强调文字颜色 1 2" xfId="823"/>
    <cellStyle name="强调文字颜色 2 2" xfId="824"/>
    <cellStyle name="强调文字颜色 3 2" xfId="825"/>
    <cellStyle name="强调文字颜色 4 2" xfId="122"/>
    <cellStyle name="强调文字颜色 5 2" xfId="826"/>
    <cellStyle name="强调文字颜色 6 2" xfId="586"/>
    <cellStyle name="适中 2" xfId="568"/>
    <cellStyle name="输出 2" xfId="827"/>
    <cellStyle name="输入 2" xfId="828"/>
    <cellStyle name="数字" xfId="829"/>
    <cellStyle name="未定义" xfId="830"/>
    <cellStyle name="小数" xfId="831"/>
    <cellStyle name="样式 1" xfId="832"/>
    <cellStyle name="着色 1" xfId="75"/>
    <cellStyle name="着色 2" xfId="621"/>
    <cellStyle name="着色 3" xfId="833"/>
    <cellStyle name="着色 4" xfId="834"/>
    <cellStyle name="着色 5" xfId="835"/>
    <cellStyle name="着色 6" xfId="836"/>
    <cellStyle name="注释 2" xfId="837"/>
    <cellStyle name="콤마 [0]_BOILER-CO1" xfId="557"/>
    <cellStyle name="콤마_BOILER-CO1" xfId="838"/>
    <cellStyle name="통화 [0]_BOILER-CO1" xfId="839"/>
    <cellStyle name="통화_BOILER-CO1" xfId="197"/>
    <cellStyle name="표준_0N-HANDLING " xfId="8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48.202\f$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核定实物费用定额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XL4Poppy"/>
      <sheetName val="2000地方"/>
      <sheetName val="KKKKKKKK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表一"/>
      <sheetName val="表二"/>
      <sheetName val="表三"/>
      <sheetName val="表四"/>
      <sheetName val="政策性补贴"/>
      <sheetName val=""/>
      <sheetName val="KKKKKKKK"/>
      <sheetName val="四月份月报"/>
      <sheetName val="P1012001"/>
      <sheetName val="车"/>
      <sheetName val="实物标准"/>
      <sheetName val="专项"/>
      <sheetName val="13 铁路配件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0" workbookViewId="0"/>
  </sheetViews>
  <sheetFormatPr defaultColWidth="9" defaultRowHeight="14.25"/>
  <sheetData/>
  <phoneticPr fontId="5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0" workbookViewId="0"/>
  </sheetViews>
  <sheetFormatPr defaultColWidth="9" defaultRowHeight="14.25"/>
  <sheetData/>
  <phoneticPr fontId="5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5"/>
  <sheetViews>
    <sheetView showGridLines="0" tabSelected="1" view="pageBreakPreview" zoomScale="115" zoomScaleNormal="100" zoomScaleSheetLayoutView="115" workbookViewId="0">
      <pane ySplit="4" topLeftCell="A26" activePane="bottomLeft" state="frozen"/>
      <selection pane="bottomLeft" activeCell="E29" sqref="E29"/>
    </sheetView>
  </sheetViews>
  <sheetFormatPr defaultColWidth="9" defaultRowHeight="14.25"/>
  <cols>
    <col min="1" max="1" width="38.875" style="93" customWidth="1"/>
    <col min="2" max="2" width="14.375" style="251" customWidth="1"/>
    <col min="3" max="3" width="14.375" style="252" customWidth="1"/>
    <col min="4" max="4" width="14.375" style="253" customWidth="1"/>
    <col min="5" max="5" width="13" style="253" customWidth="1"/>
    <col min="6" max="6" width="13" style="274" customWidth="1"/>
    <col min="7" max="7" width="13.375" style="253" customWidth="1"/>
    <col min="8" max="8" width="13" style="274" customWidth="1"/>
    <col min="9" max="16384" width="9" style="93"/>
  </cols>
  <sheetData>
    <row r="1" spans="1:10" s="98" customFormat="1" ht="48" customHeight="1">
      <c r="A1" s="184" t="s">
        <v>488</v>
      </c>
      <c r="B1" s="184"/>
      <c r="C1" s="184"/>
      <c r="D1" s="184"/>
      <c r="E1" s="184"/>
      <c r="F1" s="184"/>
      <c r="G1" s="184"/>
      <c r="H1" s="184"/>
    </row>
    <row r="2" spans="1:10">
      <c r="A2" s="178"/>
      <c r="F2" s="254"/>
      <c r="H2" s="255" t="s">
        <v>0</v>
      </c>
    </row>
    <row r="3" spans="1:10" ht="30.75" customHeight="1">
      <c r="A3" s="185" t="s">
        <v>1</v>
      </c>
      <c r="B3" s="256" t="s">
        <v>489</v>
      </c>
      <c r="C3" s="256"/>
      <c r="D3" s="256"/>
      <c r="E3" s="256"/>
      <c r="F3" s="256"/>
      <c r="G3" s="257" t="s">
        <v>490</v>
      </c>
      <c r="H3" s="257"/>
    </row>
    <row r="4" spans="1:10" s="99" customFormat="1" ht="30.75" customHeight="1">
      <c r="A4" s="185"/>
      <c r="B4" s="258" t="s">
        <v>3</v>
      </c>
      <c r="C4" s="233" t="s">
        <v>4</v>
      </c>
      <c r="D4" s="233" t="s">
        <v>5</v>
      </c>
      <c r="E4" s="233" t="s">
        <v>6</v>
      </c>
      <c r="F4" s="233" t="s">
        <v>7</v>
      </c>
      <c r="G4" s="233" t="s">
        <v>3</v>
      </c>
      <c r="H4" s="259" t="s">
        <v>8</v>
      </c>
    </row>
    <row r="5" spans="1:10" ht="26.25" customHeight="1">
      <c r="A5" s="179" t="s">
        <v>9</v>
      </c>
      <c r="B5" s="260">
        <f>B25</f>
        <v>31875</v>
      </c>
      <c r="C5" s="261">
        <f>C25</f>
        <v>30490.306960709699</v>
      </c>
      <c r="D5" s="261">
        <f>D25</f>
        <v>30490.306960709699</v>
      </c>
      <c r="E5" s="262">
        <f>D5/C5</f>
        <v>1</v>
      </c>
      <c r="F5" s="263">
        <v>1.0200530000000001</v>
      </c>
      <c r="G5" s="264">
        <f>G25</f>
        <v>50149.5</v>
      </c>
      <c r="H5" s="265">
        <f>G5/D5</f>
        <v>1.6447686166171911</v>
      </c>
      <c r="J5" s="171"/>
    </row>
    <row r="6" spans="1:10" s="176" customFormat="1" ht="26.25" customHeight="1">
      <c r="A6" s="180" t="s">
        <v>10</v>
      </c>
      <c r="B6" s="260">
        <f>SUM(B7:B18)</f>
        <v>30529</v>
      </c>
      <c r="C6" s="261">
        <f>SUM(C7:C18)</f>
        <v>29784.306960709699</v>
      </c>
      <c r="D6" s="261">
        <f>SUM(D7:D18)</f>
        <v>29784.306960709699</v>
      </c>
      <c r="E6" s="262">
        <f t="shared" ref="E6:E19" si="0">D6/C6</f>
        <v>1</v>
      </c>
      <c r="F6" s="263">
        <v>1.4101319804418999</v>
      </c>
      <c r="G6" s="264">
        <f>SUM(G7:G18)</f>
        <v>50149.5</v>
      </c>
      <c r="H6" s="265">
        <f t="shared" ref="H6:H19" si="1">G6/D6</f>
        <v>1.6837558136288104</v>
      </c>
      <c r="J6" s="171"/>
    </row>
    <row r="7" spans="1:10" ht="26.25" customHeight="1">
      <c r="A7" s="181" t="s">
        <v>11</v>
      </c>
      <c r="B7" s="266">
        <v>10402.61</v>
      </c>
      <c r="C7" s="261">
        <v>9159.2437504393693</v>
      </c>
      <c r="D7" s="261">
        <v>9159.2437504393693</v>
      </c>
      <c r="E7" s="262">
        <f t="shared" si="0"/>
        <v>1</v>
      </c>
      <c r="F7" s="267">
        <v>1.0922320922320901</v>
      </c>
      <c r="G7" s="268">
        <v>28043.5</v>
      </c>
      <c r="H7" s="265">
        <f>B7/D7</f>
        <v>1.13574988104242</v>
      </c>
      <c r="J7" s="171"/>
    </row>
    <row r="8" spans="1:10" ht="26.25" customHeight="1">
      <c r="A8" s="181" t="s">
        <v>12</v>
      </c>
      <c r="B8" s="266"/>
      <c r="C8" s="261"/>
      <c r="D8" s="261"/>
      <c r="E8" s="262"/>
      <c r="F8" s="267"/>
      <c r="G8" s="268"/>
      <c r="H8" s="265"/>
      <c r="J8" s="171"/>
    </row>
    <row r="9" spans="1:10" ht="26.25" customHeight="1">
      <c r="A9" s="181" t="s">
        <v>13</v>
      </c>
      <c r="B9" s="266">
        <v>5773.86</v>
      </c>
      <c r="C9" s="261">
        <v>4046.9039794602099</v>
      </c>
      <c r="D9" s="261">
        <v>4046.9039794602099</v>
      </c>
      <c r="E9" s="262">
        <f t="shared" si="0"/>
        <v>1</v>
      </c>
      <c r="F9" s="267">
        <v>1.69214208826695</v>
      </c>
      <c r="G9" s="268">
        <v>5468</v>
      </c>
      <c r="H9" s="265">
        <f t="shared" ref="H9:H16" si="2">B9/D9</f>
        <v>1.4267351114098183</v>
      </c>
      <c r="J9" s="171"/>
    </row>
    <row r="10" spans="1:10" ht="26.25" customHeight="1">
      <c r="A10" s="181" t="s">
        <v>14</v>
      </c>
      <c r="B10" s="266">
        <v>824.9</v>
      </c>
      <c r="C10" s="261">
        <v>840.434971726198</v>
      </c>
      <c r="D10" s="261">
        <v>840.434971726198</v>
      </c>
      <c r="E10" s="262">
        <f t="shared" si="0"/>
        <v>1</v>
      </c>
      <c r="F10" s="267">
        <v>0.79548472775564405</v>
      </c>
      <c r="G10" s="268">
        <v>900</v>
      </c>
      <c r="H10" s="265">
        <f t="shared" si="2"/>
        <v>0.98151555771853449</v>
      </c>
      <c r="J10" s="171"/>
    </row>
    <row r="11" spans="1:10" ht="26.25" customHeight="1">
      <c r="A11" s="181" t="s">
        <v>15</v>
      </c>
      <c r="B11" s="266">
        <v>2644.92</v>
      </c>
      <c r="C11" s="261">
        <v>2273.1481547407798</v>
      </c>
      <c r="D11" s="261">
        <v>2273.1481547407798</v>
      </c>
      <c r="E11" s="262">
        <f t="shared" si="0"/>
        <v>1</v>
      </c>
      <c r="F11" s="267">
        <v>0.97194266544678298</v>
      </c>
      <c r="G11" s="268">
        <v>2273</v>
      </c>
      <c r="H11" s="265">
        <f t="shared" si="2"/>
        <v>1.1635493245276904</v>
      </c>
      <c r="J11" s="171"/>
    </row>
    <row r="12" spans="1:10" ht="26.25" customHeight="1">
      <c r="A12" s="181" t="s">
        <v>16</v>
      </c>
      <c r="B12" s="266">
        <v>6986.4</v>
      </c>
      <c r="C12" s="261">
        <v>8740.9657941090409</v>
      </c>
      <c r="D12" s="261">
        <v>8740.9657941090409</v>
      </c>
      <c r="E12" s="262">
        <f t="shared" si="0"/>
        <v>1</v>
      </c>
      <c r="F12" s="267">
        <v>1.24855156431054</v>
      </c>
      <c r="G12" s="268">
        <v>8741</v>
      </c>
      <c r="H12" s="265">
        <f t="shared" si="2"/>
        <v>0.79927094609024463</v>
      </c>
      <c r="J12" s="171"/>
    </row>
    <row r="13" spans="1:10" ht="26.25" customHeight="1">
      <c r="A13" s="181" t="s">
        <v>17</v>
      </c>
      <c r="B13" s="266">
        <v>1138.47</v>
      </c>
      <c r="C13" s="261">
        <v>1232.6638536421599</v>
      </c>
      <c r="D13" s="261">
        <v>1232.6638536421599</v>
      </c>
      <c r="E13" s="262">
        <f t="shared" si="0"/>
        <v>1</v>
      </c>
      <c r="F13" s="267">
        <v>1.4986979166666701</v>
      </c>
      <c r="G13" s="268">
        <v>1233</v>
      </c>
      <c r="H13" s="265">
        <f t="shared" si="2"/>
        <v>0.92358512552806293</v>
      </c>
      <c r="J13" s="171"/>
    </row>
    <row r="14" spans="1:10" ht="26.25" customHeight="1">
      <c r="A14" s="181" t="s">
        <v>18</v>
      </c>
      <c r="B14" s="266">
        <v>639.5</v>
      </c>
      <c r="C14" s="261">
        <v>714.69638134631998</v>
      </c>
      <c r="D14" s="261">
        <v>714.69638134631998</v>
      </c>
      <c r="E14" s="262">
        <f t="shared" si="0"/>
        <v>1</v>
      </c>
      <c r="F14" s="267">
        <v>1.0036563071297999</v>
      </c>
      <c r="G14" s="268">
        <v>715</v>
      </c>
      <c r="H14" s="265">
        <f t="shared" si="2"/>
        <v>0.89478555746334176</v>
      </c>
      <c r="J14" s="171"/>
    </row>
    <row r="15" spans="1:10" ht="26.25" customHeight="1">
      <c r="A15" s="181" t="s">
        <v>19</v>
      </c>
      <c r="B15" s="266">
        <v>2109.1</v>
      </c>
      <c r="C15" s="261">
        <v>2762.8438842456599</v>
      </c>
      <c r="D15" s="261">
        <v>2762.8438842456599</v>
      </c>
      <c r="E15" s="262">
        <f t="shared" si="0"/>
        <v>1</v>
      </c>
      <c r="F15" s="267">
        <v>3.6346644010195401</v>
      </c>
      <c r="G15" s="268">
        <v>2763</v>
      </c>
      <c r="H15" s="265">
        <f t="shared" si="2"/>
        <v>0.76338008529057666</v>
      </c>
      <c r="J15" s="171"/>
    </row>
    <row r="16" spans="1:10" ht="26.25" customHeight="1">
      <c r="A16" s="181" t="s">
        <v>20</v>
      </c>
      <c r="B16" s="266">
        <v>9.24</v>
      </c>
      <c r="C16" s="261">
        <v>13.406191</v>
      </c>
      <c r="D16" s="261">
        <v>13.406191</v>
      </c>
      <c r="E16" s="262">
        <f t="shared" si="0"/>
        <v>1</v>
      </c>
      <c r="F16" s="267">
        <v>0.6</v>
      </c>
      <c r="G16" s="268">
        <v>13</v>
      </c>
      <c r="H16" s="265">
        <f t="shared" si="2"/>
        <v>0.6892338025021425</v>
      </c>
      <c r="J16" s="171"/>
    </row>
    <row r="17" spans="1:10" ht="26.25" customHeight="1">
      <c r="A17" s="181" t="s">
        <v>21</v>
      </c>
      <c r="B17" s="260"/>
      <c r="C17" s="261"/>
      <c r="D17" s="261"/>
      <c r="E17" s="262"/>
      <c r="F17" s="267"/>
      <c r="G17" s="269"/>
      <c r="H17" s="265"/>
      <c r="J17" s="171"/>
    </row>
    <row r="18" spans="1:10" ht="26.25" customHeight="1">
      <c r="A18" s="181" t="s">
        <v>22</v>
      </c>
      <c r="B18" s="260"/>
      <c r="C18" s="261"/>
      <c r="D18" s="261"/>
      <c r="E18" s="262"/>
      <c r="F18" s="267"/>
      <c r="G18" s="269"/>
      <c r="H18" s="265"/>
      <c r="J18" s="171"/>
    </row>
    <row r="19" spans="1:10" s="177" customFormat="1" ht="26.25" customHeight="1">
      <c r="A19" s="180" t="s">
        <v>23</v>
      </c>
      <c r="B19" s="270">
        <v>1346</v>
      </c>
      <c r="C19" s="270">
        <f>C20+C21+C22+C23+C24</f>
        <v>706</v>
      </c>
      <c r="D19" s="270">
        <f>D20+D21+D22+D23+D24</f>
        <v>706</v>
      </c>
      <c r="E19" s="262">
        <f t="shared" si="0"/>
        <v>1</v>
      </c>
      <c r="F19" s="263"/>
      <c r="G19" s="261"/>
      <c r="H19" s="265">
        <f t="shared" si="1"/>
        <v>0</v>
      </c>
      <c r="J19" s="171"/>
    </row>
    <row r="20" spans="1:10" ht="26.25" customHeight="1">
      <c r="A20" s="181" t="s">
        <v>24</v>
      </c>
      <c r="B20" s="270">
        <v>1346</v>
      </c>
      <c r="C20" s="270">
        <v>0</v>
      </c>
      <c r="D20" s="270">
        <v>0</v>
      </c>
      <c r="E20" s="262"/>
      <c r="F20" s="267"/>
      <c r="G20" s="269"/>
      <c r="H20" s="265"/>
      <c r="J20" s="171"/>
    </row>
    <row r="21" spans="1:10" ht="26.25" customHeight="1">
      <c r="A21" s="181" t="s">
        <v>25</v>
      </c>
      <c r="B21" s="270"/>
      <c r="C21" s="261">
        <v>685</v>
      </c>
      <c r="D21" s="261">
        <v>685</v>
      </c>
      <c r="E21" s="262"/>
      <c r="F21" s="267"/>
      <c r="G21" s="269"/>
      <c r="H21" s="271"/>
      <c r="J21" s="171"/>
    </row>
    <row r="22" spans="1:10" ht="26.25" customHeight="1">
      <c r="A22" s="181" t="s">
        <v>26</v>
      </c>
      <c r="B22" s="270"/>
      <c r="C22" s="261"/>
      <c r="D22" s="261"/>
      <c r="E22" s="262"/>
      <c r="F22" s="267"/>
      <c r="G22" s="269"/>
      <c r="H22" s="271"/>
      <c r="J22" s="171"/>
    </row>
    <row r="23" spans="1:10" ht="26.25" customHeight="1">
      <c r="A23" s="181" t="s">
        <v>27</v>
      </c>
      <c r="B23" s="270"/>
      <c r="C23" s="261">
        <v>21</v>
      </c>
      <c r="D23" s="261">
        <v>21</v>
      </c>
      <c r="E23" s="262"/>
      <c r="F23" s="267"/>
      <c r="G23" s="269"/>
      <c r="H23" s="271"/>
      <c r="J23" s="171"/>
    </row>
    <row r="24" spans="1:10" ht="26.25" customHeight="1">
      <c r="A24" s="181" t="s">
        <v>28</v>
      </c>
      <c r="B24" s="270"/>
      <c r="C24" s="225"/>
      <c r="D24" s="225"/>
      <c r="E24" s="262"/>
      <c r="F24" s="267"/>
      <c r="G24" s="269"/>
      <c r="H24" s="271"/>
      <c r="J24" s="171"/>
    </row>
    <row r="25" spans="1:10" s="100" customFormat="1" ht="26.25" customHeight="1">
      <c r="A25" s="179" t="s">
        <v>9</v>
      </c>
      <c r="B25" s="260">
        <f>B19+B6</f>
        <v>31875</v>
      </c>
      <c r="C25" s="261">
        <f>C19+C6</f>
        <v>30490.306960709699</v>
      </c>
      <c r="D25" s="261">
        <f>D19+D6</f>
        <v>30490.306960709699</v>
      </c>
      <c r="E25" s="262">
        <f>D25/C25</f>
        <v>1</v>
      </c>
      <c r="F25" s="263">
        <v>1.0200534132971</v>
      </c>
      <c r="G25" s="264">
        <f>G19+G6</f>
        <v>50149.5</v>
      </c>
      <c r="H25" s="265">
        <f>G25/D25</f>
        <v>1.6447686166171911</v>
      </c>
      <c r="J25" s="171"/>
    </row>
    <row r="26" spans="1:10" ht="26.25" customHeight="1">
      <c r="A26" s="182" t="s">
        <v>29</v>
      </c>
      <c r="B26" s="225">
        <v>109308</v>
      </c>
      <c r="C26" s="272">
        <v>38099</v>
      </c>
      <c r="D26" s="272">
        <v>38099</v>
      </c>
      <c r="E26" s="262"/>
      <c r="F26" s="267"/>
      <c r="G26" s="269"/>
      <c r="H26" s="265"/>
      <c r="J26" s="171"/>
    </row>
    <row r="27" spans="1:10" ht="26.25" customHeight="1">
      <c r="A27" s="182" t="s">
        <v>30</v>
      </c>
      <c r="B27" s="272"/>
      <c r="C27" s="225"/>
      <c r="D27" s="225"/>
      <c r="E27" s="262"/>
      <c r="F27" s="263"/>
      <c r="G27" s="269"/>
      <c r="H27" s="265"/>
      <c r="J27" s="171"/>
    </row>
    <row r="28" spans="1:10" ht="26.25" customHeight="1">
      <c r="A28" s="182" t="s">
        <v>31</v>
      </c>
      <c r="B28" s="225">
        <v>2473</v>
      </c>
      <c r="C28" s="225">
        <v>3645</v>
      </c>
      <c r="D28" s="225">
        <v>3645</v>
      </c>
      <c r="E28" s="262">
        <f>D28/C28</f>
        <v>1</v>
      </c>
      <c r="F28" s="267">
        <v>-0.10652379451623099</v>
      </c>
      <c r="G28" s="269">
        <v>10006.11</v>
      </c>
      <c r="H28" s="265">
        <f t="shared" ref="H28" si="3">G28/D28</f>
        <v>2.7451604938271608</v>
      </c>
      <c r="J28" s="171"/>
    </row>
    <row r="29" spans="1:10" ht="26.25" customHeight="1">
      <c r="A29" s="182" t="s">
        <v>32</v>
      </c>
      <c r="B29" s="272"/>
      <c r="C29" s="225"/>
      <c r="D29" s="225"/>
      <c r="E29" s="262"/>
      <c r="F29" s="267"/>
      <c r="G29" s="269"/>
      <c r="H29" s="271"/>
      <c r="J29" s="171"/>
    </row>
    <row r="30" spans="1:10" ht="26.25" customHeight="1">
      <c r="A30" s="250" t="s">
        <v>506</v>
      </c>
      <c r="B30" s="272"/>
      <c r="C30" s="225"/>
      <c r="D30" s="225"/>
      <c r="E30" s="262"/>
      <c r="F30" s="267"/>
      <c r="G30" s="269">
        <v>4600</v>
      </c>
      <c r="H30" s="271"/>
      <c r="J30" s="171"/>
    </row>
    <row r="31" spans="1:10" ht="26.25" customHeight="1">
      <c r="A31" s="182" t="s">
        <v>33</v>
      </c>
      <c r="B31" s="272"/>
      <c r="C31" s="225"/>
      <c r="D31" s="225"/>
      <c r="E31" s="262"/>
      <c r="F31" s="267"/>
      <c r="G31" s="269"/>
      <c r="H31" s="271"/>
      <c r="J31" s="171"/>
    </row>
    <row r="32" spans="1:10" ht="26.25" customHeight="1">
      <c r="A32" s="182" t="s">
        <v>34</v>
      </c>
      <c r="B32" s="272">
        <v>86152</v>
      </c>
      <c r="C32" s="225">
        <v>68831</v>
      </c>
      <c r="D32" s="225">
        <v>68831</v>
      </c>
      <c r="E32" s="262">
        <f>D32/C32</f>
        <v>1</v>
      </c>
      <c r="F32" s="262">
        <f>E32/D32</f>
        <v>1.4528337522337299E-5</v>
      </c>
      <c r="G32" s="269"/>
      <c r="H32" s="271"/>
      <c r="J32" s="171"/>
    </row>
    <row r="33" spans="1:10" ht="26.25" customHeight="1">
      <c r="A33" s="179" t="s">
        <v>35</v>
      </c>
      <c r="B33" s="272">
        <v>49143.8</v>
      </c>
      <c r="C33" s="225">
        <f>C25+C26+C28+C32</f>
        <v>141065.30696071</v>
      </c>
      <c r="D33" s="225">
        <f>D25+D26+D28+D32</f>
        <v>141065.30696071</v>
      </c>
      <c r="E33" s="262">
        <f>D33/C33</f>
        <v>1</v>
      </c>
      <c r="F33" s="273">
        <v>1.15099769429468</v>
      </c>
      <c r="G33" s="225">
        <f>G25+G28+G30</f>
        <v>64755.61</v>
      </c>
      <c r="H33" s="265">
        <f>G33/D33</f>
        <v>0.4590470286080755</v>
      </c>
      <c r="J33" s="171"/>
    </row>
    <row r="34" spans="1:10" ht="15" customHeight="1"/>
    <row r="35" spans="1:10" ht="15" customHeight="1"/>
    <row r="36" spans="1:10" ht="15" customHeight="1"/>
    <row r="37" spans="1:10" ht="15" customHeight="1"/>
    <row r="38" spans="1:10" ht="15" customHeight="1"/>
    <row r="39" spans="1:10" ht="15" customHeight="1"/>
    <row r="40" spans="1:10" ht="15" customHeight="1"/>
    <row r="41" spans="1:10" ht="15" customHeight="1"/>
    <row r="42" spans="1:10" ht="15" customHeight="1"/>
    <row r="43" spans="1:10" ht="15" customHeight="1"/>
    <row r="44" spans="1:10" ht="15" customHeight="1"/>
    <row r="45" spans="1:10" ht="15" customHeight="1"/>
  </sheetData>
  <mergeCells count="4">
    <mergeCell ref="A1:H1"/>
    <mergeCell ref="B3:F3"/>
    <mergeCell ref="G3:H3"/>
    <mergeCell ref="A3:A4"/>
  </mergeCells>
  <phoneticPr fontId="57" type="noConversion"/>
  <printOptions horizontalCentered="1"/>
  <pageMargins left="0.59" right="0.59" top="0.79" bottom="0.79" header="0.59" footer="0.59"/>
  <pageSetup paperSize="9" scale="46" orientation="landscape" r:id="rId1"/>
  <headerFooter alignWithMargins="0"/>
  <rowBreaks count="1" manualBreakCount="1">
    <brk id="1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41"/>
  <sheetViews>
    <sheetView showGridLines="0" showZeros="0" view="pageBreakPreview" zoomScale="85" zoomScaleNormal="85" zoomScaleSheetLayoutView="85" workbookViewId="0">
      <pane ySplit="4" topLeftCell="A5" activePane="bottomLeft" state="frozen"/>
      <selection pane="bottomLeft" activeCell="E8" sqref="E8"/>
    </sheetView>
  </sheetViews>
  <sheetFormatPr defaultColWidth="9" defaultRowHeight="15"/>
  <cols>
    <col min="1" max="1" width="35.5" style="83" customWidth="1"/>
    <col min="2" max="2" width="16.5" style="135" customWidth="1"/>
    <col min="3" max="3" width="27.625" style="275" customWidth="1"/>
    <col min="4" max="4" width="16.875" style="275" customWidth="1"/>
    <col min="5" max="6" width="12.625" style="227" customWidth="1"/>
    <col min="7" max="7" width="18.875" style="83" hidden="1" customWidth="1"/>
    <col min="8" max="8" width="9" style="83" hidden="1" customWidth="1"/>
    <col min="9" max="9" width="12.75" style="83" hidden="1" customWidth="1"/>
    <col min="10" max="10" width="14.75" style="83" hidden="1" customWidth="1"/>
    <col min="11" max="21" width="9" style="83" hidden="1" customWidth="1"/>
    <col min="22" max="22" width="1.375" style="83" hidden="1" customWidth="1"/>
    <col min="23" max="23" width="15" style="136" customWidth="1"/>
    <col min="24" max="24" width="16.75" style="137" customWidth="1"/>
    <col min="25" max="25" width="23.5" style="83" hidden="1" customWidth="1"/>
    <col min="26" max="29" width="9" style="83" hidden="1" customWidth="1"/>
    <col min="30" max="30" width="20.75" style="82" customWidth="1"/>
    <col min="31" max="31" width="9" style="83"/>
    <col min="32" max="32" width="12.625" style="83"/>
    <col min="33" max="33" width="9" style="83"/>
    <col min="34" max="35" width="9" style="83" hidden="1" customWidth="1"/>
    <col min="36" max="36" width="12.625" style="83" hidden="1" customWidth="1"/>
    <col min="37" max="37" width="9" style="83" hidden="1" customWidth="1"/>
    <col min="38" max="38" width="12.625" style="83" hidden="1" customWidth="1"/>
    <col min="39" max="16384" width="9" style="83"/>
  </cols>
  <sheetData>
    <row r="1" spans="1:38" s="81" customFormat="1" ht="33" customHeight="1">
      <c r="A1" s="186" t="s">
        <v>507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7"/>
      <c r="X1" s="186"/>
      <c r="AD1" s="168"/>
    </row>
    <row r="2" spans="1:38" s="30" customFormat="1" ht="14.25">
      <c r="A2" s="138"/>
      <c r="B2" s="139"/>
      <c r="C2" s="275"/>
      <c r="D2" s="275"/>
      <c r="E2" s="227"/>
      <c r="F2" s="228"/>
      <c r="W2" s="162"/>
      <c r="X2" s="163" t="s">
        <v>0</v>
      </c>
      <c r="AD2" s="169"/>
    </row>
    <row r="3" spans="1:38" s="30" customFormat="1" ht="34.5" customHeight="1">
      <c r="A3" s="185" t="s">
        <v>1</v>
      </c>
      <c r="B3" s="188" t="s">
        <v>2</v>
      </c>
      <c r="C3" s="188"/>
      <c r="D3" s="188"/>
      <c r="E3" s="188"/>
      <c r="F3" s="188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89" t="s">
        <v>36</v>
      </c>
      <c r="X3" s="190"/>
      <c r="AD3" s="169"/>
    </row>
    <row r="4" spans="1:38" s="31" customFormat="1" ht="34.5" customHeight="1">
      <c r="A4" s="185"/>
      <c r="B4" s="8" t="s">
        <v>3</v>
      </c>
      <c r="C4" s="233" t="s">
        <v>4</v>
      </c>
      <c r="D4" s="233" t="s">
        <v>5</v>
      </c>
      <c r="E4" s="233" t="s">
        <v>37</v>
      </c>
      <c r="F4" s="233" t="s">
        <v>508</v>
      </c>
      <c r="G4" s="140"/>
      <c r="H4" s="140"/>
      <c r="I4" s="140"/>
      <c r="J4" s="140" t="s">
        <v>38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64" t="s">
        <v>3</v>
      </c>
      <c r="X4" s="164" t="s">
        <v>497</v>
      </c>
      <c r="AD4" s="170"/>
    </row>
    <row r="5" spans="1:38" ht="27.95" customHeight="1">
      <c r="A5" s="141" t="s">
        <v>39</v>
      </c>
      <c r="B5" s="142">
        <f>SUM(B6:B29)</f>
        <v>55460.329020999998</v>
      </c>
      <c r="C5" s="276">
        <f>D5</f>
        <v>122489</v>
      </c>
      <c r="D5" s="277">
        <v>122489</v>
      </c>
      <c r="E5" s="278">
        <f>D5/C5</f>
        <v>1</v>
      </c>
      <c r="F5" s="278">
        <v>1.3100717553221399</v>
      </c>
      <c r="G5" s="143">
        <f t="shared" ref="G5:W5" si="0">SUM(G6:G29)</f>
        <v>0</v>
      </c>
      <c r="H5" s="143">
        <f t="shared" si="0"/>
        <v>0</v>
      </c>
      <c r="I5" s="143">
        <f t="shared" si="0"/>
        <v>0</v>
      </c>
      <c r="J5" s="143">
        <f t="shared" si="0"/>
        <v>0</v>
      </c>
      <c r="K5" s="143">
        <f t="shared" si="0"/>
        <v>0</v>
      </c>
      <c r="L5" s="143">
        <f t="shared" si="0"/>
        <v>0</v>
      </c>
      <c r="M5" s="143">
        <f t="shared" si="0"/>
        <v>0</v>
      </c>
      <c r="N5" s="143">
        <f t="shared" si="0"/>
        <v>0</v>
      </c>
      <c r="O5" s="143">
        <f t="shared" si="0"/>
        <v>0</v>
      </c>
      <c r="P5" s="143">
        <f t="shared" si="0"/>
        <v>0</v>
      </c>
      <c r="Q5" s="143">
        <f t="shared" si="0"/>
        <v>0</v>
      </c>
      <c r="R5" s="143">
        <f t="shared" si="0"/>
        <v>0</v>
      </c>
      <c r="S5" s="143">
        <f t="shared" si="0"/>
        <v>0</v>
      </c>
      <c r="T5" s="143">
        <f t="shared" si="0"/>
        <v>0</v>
      </c>
      <c r="U5" s="143">
        <f t="shared" si="0"/>
        <v>0</v>
      </c>
      <c r="V5" s="143">
        <f t="shared" si="0"/>
        <v>0</v>
      </c>
      <c r="W5" s="142">
        <f t="shared" si="0"/>
        <v>64755.599526999998</v>
      </c>
      <c r="X5" s="165">
        <f>W5/D5</f>
        <v>0.52866461092016426</v>
      </c>
      <c r="Z5" s="171"/>
      <c r="AD5" s="172"/>
      <c r="AH5" s="83">
        <v>2023</v>
      </c>
    </row>
    <row r="6" spans="1:38" ht="27.95" customHeight="1">
      <c r="A6" s="144" t="s">
        <v>40</v>
      </c>
      <c r="B6" s="145">
        <v>10997.62</v>
      </c>
      <c r="C6" s="277">
        <v>8666.4467729999997</v>
      </c>
      <c r="D6" s="279">
        <v>8666.4467729999997</v>
      </c>
      <c r="E6" s="278">
        <f>D6/C6</f>
        <v>1</v>
      </c>
      <c r="F6" s="240">
        <v>0.89142951603178699</v>
      </c>
      <c r="G6" s="88"/>
      <c r="H6" s="146"/>
      <c r="I6" s="146"/>
      <c r="J6" s="159"/>
      <c r="K6" s="146"/>
      <c r="L6" s="146"/>
      <c r="M6" s="146"/>
      <c r="N6" s="160"/>
      <c r="O6" s="161"/>
      <c r="P6" s="146"/>
      <c r="Q6" s="153"/>
      <c r="R6" s="146"/>
      <c r="S6" s="153"/>
      <c r="T6" s="146"/>
      <c r="U6" s="159"/>
      <c r="V6" s="146"/>
      <c r="W6" s="148">
        <v>18395.78</v>
      </c>
      <c r="X6" s="166">
        <f>W6/D6</f>
        <v>2.1226438564546872</v>
      </c>
      <c r="Y6" s="173">
        <v>77233266.540000007</v>
      </c>
      <c r="Z6" s="171"/>
      <c r="AA6" s="83">
        <v>1000</v>
      </c>
      <c r="AC6" s="83">
        <f>Y6/AA6</f>
        <v>77233.266539999997</v>
      </c>
      <c r="AD6" s="174"/>
      <c r="AH6" s="83">
        <v>77233.266539999997</v>
      </c>
      <c r="AJ6" s="83">
        <v>68794133.700000003</v>
      </c>
      <c r="AK6" s="83">
        <v>10000</v>
      </c>
      <c r="AL6" s="83">
        <f>AJ6/AK6</f>
        <v>6879.4133700000002</v>
      </c>
    </row>
    <row r="7" spans="1:38" ht="27.95" customHeight="1">
      <c r="A7" s="144" t="s">
        <v>41</v>
      </c>
      <c r="B7" s="145"/>
      <c r="C7" s="280">
        <v>0</v>
      </c>
      <c r="D7" s="279">
        <v>0</v>
      </c>
      <c r="E7" s="237"/>
      <c r="F7" s="240"/>
      <c r="G7" s="88"/>
      <c r="H7" s="146"/>
      <c r="I7" s="146"/>
      <c r="J7" s="159"/>
      <c r="K7" s="146"/>
      <c r="L7" s="146"/>
      <c r="M7" s="146"/>
      <c r="N7" s="160"/>
      <c r="O7" s="161"/>
      <c r="P7" s="146"/>
      <c r="Q7" s="153"/>
      <c r="R7" s="146"/>
      <c r="S7" s="153"/>
      <c r="T7" s="146"/>
      <c r="U7" s="159"/>
      <c r="V7" s="146"/>
      <c r="W7" s="147"/>
      <c r="X7" s="166"/>
      <c r="Y7" s="173"/>
      <c r="Z7" s="171"/>
      <c r="AC7" s="83" t="e">
        <f t="shared" ref="AC7:AC28" si="1">Y7/AA7</f>
        <v>#DIV/0!</v>
      </c>
      <c r="AD7" s="174"/>
      <c r="AL7" s="83" t="e">
        <f t="shared" ref="AL7:AL28" si="2">AJ7/AK7</f>
        <v>#DIV/0!</v>
      </c>
    </row>
    <row r="8" spans="1:38" ht="27.95" customHeight="1">
      <c r="A8" s="144" t="s">
        <v>42</v>
      </c>
      <c r="B8" s="145"/>
      <c r="C8" s="280">
        <v>0</v>
      </c>
      <c r="D8" s="279">
        <v>0</v>
      </c>
      <c r="E8" s="237"/>
      <c r="F8" s="240"/>
      <c r="G8" s="88"/>
      <c r="H8" s="146"/>
      <c r="I8" s="146"/>
      <c r="J8" s="159"/>
      <c r="K8" s="146"/>
      <c r="L8" s="146"/>
      <c r="M8" s="146"/>
      <c r="N8" s="160"/>
      <c r="O8" s="161"/>
      <c r="P8" s="146"/>
      <c r="Q8" s="153"/>
      <c r="R8" s="146"/>
      <c r="S8" s="153"/>
      <c r="T8" s="146"/>
      <c r="U8" s="159"/>
      <c r="V8" s="146"/>
      <c r="W8" s="147"/>
      <c r="X8" s="166"/>
      <c r="Y8" s="173"/>
      <c r="Z8" s="171"/>
      <c r="AC8" s="83" t="e">
        <f t="shared" si="1"/>
        <v>#DIV/0!</v>
      </c>
      <c r="AD8" s="175"/>
      <c r="AL8" s="83" t="e">
        <f t="shared" si="2"/>
        <v>#DIV/0!</v>
      </c>
    </row>
    <row r="9" spans="1:38" ht="27.95" customHeight="1">
      <c r="A9" s="144" t="s">
        <v>43</v>
      </c>
      <c r="B9" s="147">
        <v>742.02679999999998</v>
      </c>
      <c r="C9" s="277">
        <v>419.62832700000001</v>
      </c>
      <c r="D9" s="279">
        <v>419.62832700000001</v>
      </c>
      <c r="E9" s="278">
        <f>D9/C9</f>
        <v>1</v>
      </c>
      <c r="F9" s="240">
        <v>1.7771906357096099</v>
      </c>
      <c r="G9" s="88"/>
      <c r="H9" s="146"/>
      <c r="I9" s="146"/>
      <c r="J9" s="159"/>
      <c r="K9" s="146"/>
      <c r="L9" s="146"/>
      <c r="M9" s="146"/>
      <c r="N9" s="160"/>
      <c r="O9" s="161"/>
      <c r="P9" s="146"/>
      <c r="Q9" s="153"/>
      <c r="R9" s="146"/>
      <c r="S9" s="153"/>
      <c r="T9" s="146"/>
      <c r="U9" s="159"/>
      <c r="V9" s="146"/>
      <c r="W9" s="147">
        <v>928.877163</v>
      </c>
      <c r="X9" s="166">
        <f t="shared" ref="X9:X20" si="3">W9/D9</f>
        <v>2.2135711610336499</v>
      </c>
      <c r="Y9" s="173">
        <v>779234.76</v>
      </c>
      <c r="Z9" s="171"/>
      <c r="AA9" s="83">
        <v>1000</v>
      </c>
      <c r="AC9" s="83">
        <f t="shared" si="1"/>
        <v>779.23476000000005</v>
      </c>
      <c r="AD9" s="175"/>
      <c r="AH9" s="83">
        <v>779.23476000000005</v>
      </c>
      <c r="AJ9" s="83">
        <v>8634780.4199999999</v>
      </c>
      <c r="AK9" s="83">
        <v>10000</v>
      </c>
      <c r="AL9" s="83">
        <f t="shared" si="2"/>
        <v>863.47804199999996</v>
      </c>
    </row>
    <row r="10" spans="1:38" ht="27.95" customHeight="1">
      <c r="A10" s="144" t="s">
        <v>44</v>
      </c>
      <c r="B10" s="147">
        <v>10304.622927</v>
      </c>
      <c r="C10" s="277">
        <v>18303.868243000001</v>
      </c>
      <c r="D10" s="279">
        <v>18303.868243000001</v>
      </c>
      <c r="E10" s="278">
        <f t="shared" ref="E10:E17" si="4">D10/C10</f>
        <v>1</v>
      </c>
      <c r="F10" s="240">
        <v>1.93729143041326</v>
      </c>
      <c r="G10" s="88"/>
      <c r="H10" s="146"/>
      <c r="I10" s="146"/>
      <c r="J10" s="159"/>
      <c r="K10" s="146"/>
      <c r="L10" s="146"/>
      <c r="M10" s="146"/>
      <c r="N10" s="160"/>
      <c r="O10" s="161"/>
      <c r="P10" s="146"/>
      <c r="Q10" s="153"/>
      <c r="R10" s="146"/>
      <c r="S10" s="153"/>
      <c r="T10" s="146"/>
      <c r="U10" s="159"/>
      <c r="V10" s="146"/>
      <c r="W10" s="147">
        <v>14728.576623000001</v>
      </c>
      <c r="X10" s="166">
        <f t="shared" si="3"/>
        <v>0.80467016192780405</v>
      </c>
      <c r="Y10" s="173">
        <v>101680518.94</v>
      </c>
      <c r="Z10" s="171"/>
      <c r="AA10" s="83">
        <v>1000</v>
      </c>
      <c r="AC10" s="83">
        <f t="shared" si="1"/>
        <v>101680.51893999999</v>
      </c>
      <c r="AD10" s="175"/>
      <c r="AH10" s="83">
        <v>101680.51893999999</v>
      </c>
      <c r="AJ10" s="83">
        <v>79727033.530000001</v>
      </c>
      <c r="AK10" s="83">
        <v>10000</v>
      </c>
      <c r="AL10" s="83">
        <f t="shared" si="2"/>
        <v>7972.7033529999999</v>
      </c>
    </row>
    <row r="11" spans="1:38" ht="27.95" customHeight="1">
      <c r="A11" s="144" t="s">
        <v>45</v>
      </c>
      <c r="B11" s="147">
        <v>21</v>
      </c>
      <c r="C11" s="277">
        <v>8.7758660000000006</v>
      </c>
      <c r="D11" s="279">
        <v>8.7758660000000006</v>
      </c>
      <c r="E11" s="278"/>
      <c r="F11" s="240"/>
      <c r="G11" s="88"/>
      <c r="H11" s="146"/>
      <c r="I11" s="146"/>
      <c r="J11" s="159"/>
      <c r="K11" s="146"/>
      <c r="L11" s="146"/>
      <c r="M11" s="146"/>
      <c r="N11" s="160"/>
      <c r="O11" s="161"/>
      <c r="P11" s="146"/>
      <c r="Q11" s="153"/>
      <c r="R11" s="146"/>
      <c r="S11" s="153"/>
      <c r="T11" s="146"/>
      <c r="U11" s="159"/>
      <c r="V11" s="146"/>
      <c r="W11" s="147">
        <v>21</v>
      </c>
      <c r="X11" s="166"/>
      <c r="Y11" s="173">
        <v>30000</v>
      </c>
      <c r="Z11" s="171"/>
      <c r="AA11" s="83">
        <v>1000</v>
      </c>
      <c r="AC11" s="83">
        <f t="shared" si="1"/>
        <v>30</v>
      </c>
      <c r="AD11" s="175"/>
      <c r="AH11" s="83">
        <v>30</v>
      </c>
      <c r="AK11" s="83">
        <v>10000</v>
      </c>
      <c r="AL11" s="83">
        <f t="shared" si="2"/>
        <v>0</v>
      </c>
    </row>
    <row r="12" spans="1:38" ht="27.95" customHeight="1">
      <c r="A12" s="144" t="s">
        <v>46</v>
      </c>
      <c r="B12" s="147">
        <v>299.95060000000001</v>
      </c>
      <c r="C12" s="277">
        <v>182.72059999999999</v>
      </c>
      <c r="D12" s="279">
        <v>182.72059999999999</v>
      </c>
      <c r="E12" s="278">
        <f t="shared" si="4"/>
        <v>1</v>
      </c>
      <c r="F12" s="240">
        <v>0.82018092144112997</v>
      </c>
      <c r="G12" s="88"/>
      <c r="H12" s="146"/>
      <c r="I12" s="146"/>
      <c r="J12" s="159"/>
      <c r="K12" s="146"/>
      <c r="L12" s="146"/>
      <c r="M12" s="146"/>
      <c r="N12" s="160"/>
      <c r="O12" s="161"/>
      <c r="P12" s="146"/>
      <c r="Q12" s="153"/>
      <c r="R12" s="146"/>
      <c r="S12" s="153"/>
      <c r="T12" s="146"/>
      <c r="U12" s="159"/>
      <c r="V12" s="146"/>
      <c r="W12" s="147">
        <v>106.7119</v>
      </c>
      <c r="X12" s="166">
        <f t="shared" si="3"/>
        <v>0.58401679941944196</v>
      </c>
      <c r="Y12" s="173">
        <v>47189</v>
      </c>
      <c r="Z12" s="171"/>
      <c r="AA12" s="83">
        <v>1000</v>
      </c>
      <c r="AC12" s="83">
        <f t="shared" si="1"/>
        <v>47.189</v>
      </c>
      <c r="AD12" s="175"/>
      <c r="AH12" s="83">
        <v>47.189</v>
      </c>
      <c r="AJ12" s="83">
        <v>318905</v>
      </c>
      <c r="AK12" s="83">
        <v>10000</v>
      </c>
      <c r="AL12" s="83">
        <f t="shared" si="2"/>
        <v>31.890499999999999</v>
      </c>
    </row>
    <row r="13" spans="1:38" ht="27.95" customHeight="1">
      <c r="A13" s="144" t="s">
        <v>47</v>
      </c>
      <c r="B13" s="147">
        <v>9660.7433299999993</v>
      </c>
      <c r="C13" s="277">
        <v>7269.47102</v>
      </c>
      <c r="D13" s="279">
        <v>7269.47102</v>
      </c>
      <c r="E13" s="278">
        <f t="shared" si="4"/>
        <v>1</v>
      </c>
      <c r="F13" s="240">
        <v>0.99679045744242201</v>
      </c>
      <c r="G13" s="88"/>
      <c r="H13" s="146"/>
      <c r="I13" s="146"/>
      <c r="J13" s="159"/>
      <c r="K13" s="146"/>
      <c r="L13" s="146"/>
      <c r="M13" s="146"/>
      <c r="N13" s="160"/>
      <c r="O13" s="161"/>
      <c r="P13" s="146"/>
      <c r="Q13" s="153"/>
      <c r="R13" s="146"/>
      <c r="S13" s="153"/>
      <c r="T13" s="146"/>
      <c r="U13" s="159"/>
      <c r="V13" s="146"/>
      <c r="W13" s="147">
        <v>1512.53</v>
      </c>
      <c r="X13" s="166">
        <f t="shared" si="3"/>
        <v>0.2080660333934449</v>
      </c>
      <c r="Y13" s="173">
        <v>75519610.819999993</v>
      </c>
      <c r="Z13" s="171"/>
      <c r="AA13" s="83">
        <v>1000</v>
      </c>
      <c r="AC13" s="83">
        <f t="shared" si="1"/>
        <v>75519.610820000002</v>
      </c>
      <c r="AD13" s="175"/>
      <c r="AH13" s="83">
        <v>75519.610820000002</v>
      </c>
      <c r="AJ13" s="83">
        <v>74413630.780000001</v>
      </c>
      <c r="AK13" s="83">
        <v>10000</v>
      </c>
      <c r="AL13" s="83">
        <f t="shared" si="2"/>
        <v>7441.3630780000003</v>
      </c>
    </row>
    <row r="14" spans="1:38" ht="27.95" customHeight="1">
      <c r="A14" s="144" t="s">
        <v>48</v>
      </c>
      <c r="B14" s="147">
        <v>6270.6761059999999</v>
      </c>
      <c r="C14" s="277">
        <v>9570.8810740000008</v>
      </c>
      <c r="D14" s="279">
        <v>9570.8810740000008</v>
      </c>
      <c r="E14" s="278">
        <f t="shared" si="4"/>
        <v>1</v>
      </c>
      <c r="F14" s="240">
        <v>1.05354295241492</v>
      </c>
      <c r="G14" s="88"/>
      <c r="H14" s="146"/>
      <c r="I14" s="146"/>
      <c r="J14" s="159"/>
      <c r="K14" s="146"/>
      <c r="L14" s="146"/>
      <c r="M14" s="146"/>
      <c r="N14" s="160"/>
      <c r="O14" s="161"/>
      <c r="P14" s="146"/>
      <c r="Q14" s="153"/>
      <c r="R14" s="146"/>
      <c r="S14" s="153"/>
      <c r="T14" s="146"/>
      <c r="U14" s="159"/>
      <c r="V14" s="146"/>
      <c r="W14" s="147">
        <v>8391.1138339999998</v>
      </c>
      <c r="X14" s="166">
        <f t="shared" si="3"/>
        <v>0.87673368513533001</v>
      </c>
      <c r="Y14" s="173">
        <v>43719959.840000004</v>
      </c>
      <c r="Z14" s="171"/>
      <c r="AA14" s="83">
        <v>1000</v>
      </c>
      <c r="AC14" s="83">
        <f t="shared" si="1"/>
        <v>43719.959840000003</v>
      </c>
      <c r="AD14" s="175"/>
      <c r="AH14" s="83">
        <v>43719.959840000003</v>
      </c>
      <c r="AJ14" s="83">
        <v>60231631.890000001</v>
      </c>
      <c r="AK14" s="83">
        <v>10000</v>
      </c>
      <c r="AL14" s="83">
        <f t="shared" si="2"/>
        <v>6023.1631889999999</v>
      </c>
    </row>
    <row r="15" spans="1:38" ht="27.95" customHeight="1">
      <c r="A15" s="144" t="s">
        <v>49</v>
      </c>
      <c r="B15" s="147">
        <v>200.20755399999999</v>
      </c>
      <c r="C15" s="277">
        <v>138.15105500000001</v>
      </c>
      <c r="D15" s="279">
        <v>138.15105500000001</v>
      </c>
      <c r="E15" s="278">
        <f t="shared" si="4"/>
        <v>1</v>
      </c>
      <c r="F15" s="240">
        <v>0.14876949166605899</v>
      </c>
      <c r="G15" s="88"/>
      <c r="H15" s="146"/>
      <c r="I15" s="146"/>
      <c r="J15" s="159"/>
      <c r="K15" s="146"/>
      <c r="L15" s="146"/>
      <c r="M15" s="146"/>
      <c r="N15" s="160"/>
      <c r="O15" s="161"/>
      <c r="P15" s="146"/>
      <c r="Q15" s="153"/>
      <c r="R15" s="146"/>
      <c r="S15" s="153"/>
      <c r="T15" s="146"/>
      <c r="U15" s="159"/>
      <c r="V15" s="146"/>
      <c r="W15" s="147">
        <v>288.96005100000002</v>
      </c>
      <c r="X15" s="166">
        <f t="shared" si="3"/>
        <v>2.0916239184709799</v>
      </c>
      <c r="Y15" s="173">
        <v>810434.21</v>
      </c>
      <c r="Z15" s="171"/>
      <c r="AA15" s="83">
        <v>1000</v>
      </c>
      <c r="AC15" s="83">
        <f t="shared" si="1"/>
        <v>810.43421000000001</v>
      </c>
      <c r="AD15" s="175"/>
      <c r="AH15" s="83">
        <v>810.43421000000001</v>
      </c>
      <c r="AJ15" s="83">
        <v>828331.3</v>
      </c>
      <c r="AK15" s="83">
        <v>10000</v>
      </c>
      <c r="AL15" s="83">
        <f t="shared" si="2"/>
        <v>82.833129999999997</v>
      </c>
    </row>
    <row r="16" spans="1:38" ht="27.95" customHeight="1">
      <c r="A16" s="144" t="s">
        <v>50</v>
      </c>
      <c r="B16" s="147">
        <v>10621.883204</v>
      </c>
      <c r="C16" s="277">
        <v>80966.970247000005</v>
      </c>
      <c r="D16" s="279">
        <v>80966.970247000005</v>
      </c>
      <c r="E16" s="278">
        <f t="shared" si="4"/>
        <v>1</v>
      </c>
      <c r="F16" s="240">
        <v>1.2909649781536501</v>
      </c>
      <c r="G16" s="88"/>
      <c r="H16" s="146"/>
      <c r="I16" s="146"/>
      <c r="J16" s="159"/>
      <c r="K16" s="146"/>
      <c r="L16" s="146"/>
      <c r="M16" s="146"/>
      <c r="N16" s="160"/>
      <c r="O16" s="161"/>
      <c r="P16" s="146"/>
      <c r="Q16" s="153"/>
      <c r="R16" s="146"/>
      <c r="S16" s="153"/>
      <c r="T16" s="146"/>
      <c r="U16" s="159"/>
      <c r="V16" s="146"/>
      <c r="W16" s="147">
        <v>15037.102559999999</v>
      </c>
      <c r="X16" s="166">
        <f t="shared" si="3"/>
        <v>0.185718972985248</v>
      </c>
      <c r="Y16" s="173">
        <v>1727853130.7</v>
      </c>
      <c r="Z16" s="171"/>
      <c r="AA16" s="83">
        <v>1000</v>
      </c>
      <c r="AC16" s="83">
        <f t="shared" si="1"/>
        <v>1727853.1307000001</v>
      </c>
      <c r="AD16" s="175"/>
      <c r="AH16" s="83">
        <v>1727853.1307000001</v>
      </c>
      <c r="AJ16" s="83">
        <v>501649479.24000001</v>
      </c>
      <c r="AK16" s="83">
        <v>10000</v>
      </c>
      <c r="AL16" s="83">
        <f t="shared" si="2"/>
        <v>50164.947924</v>
      </c>
    </row>
    <row r="17" spans="1:38" ht="27.95" customHeight="1">
      <c r="A17" s="144" t="s">
        <v>51</v>
      </c>
      <c r="B17" s="147">
        <v>3312.5234999999998</v>
      </c>
      <c r="C17" s="277">
        <v>2742.3409179999999</v>
      </c>
      <c r="D17" s="279">
        <v>2742.3409179999999</v>
      </c>
      <c r="E17" s="278">
        <f t="shared" si="4"/>
        <v>1</v>
      </c>
      <c r="F17" s="240">
        <v>6.4221604950323199</v>
      </c>
      <c r="G17" s="88"/>
      <c r="H17" s="146"/>
      <c r="I17" s="146"/>
      <c r="J17" s="159"/>
      <c r="K17" s="146"/>
      <c r="L17" s="146"/>
      <c r="M17" s="146"/>
      <c r="N17" s="160"/>
      <c r="O17" s="161"/>
      <c r="P17" s="146"/>
      <c r="Q17" s="153"/>
      <c r="R17" s="146"/>
      <c r="S17" s="153"/>
      <c r="T17" s="146"/>
      <c r="U17" s="159"/>
      <c r="V17" s="146"/>
      <c r="W17" s="147">
        <v>5334.6473960000003</v>
      </c>
      <c r="X17" s="166">
        <f t="shared" si="3"/>
        <v>1.9452896468797101</v>
      </c>
      <c r="Y17" s="173">
        <v>26096938.649999999</v>
      </c>
      <c r="Z17" s="171"/>
      <c r="AA17" s="83">
        <v>1000</v>
      </c>
      <c r="AC17" s="83">
        <f t="shared" si="1"/>
        <v>26096.93865</v>
      </c>
      <c r="AD17" s="174"/>
      <c r="AH17" s="83">
        <v>26096.93865</v>
      </c>
      <c r="AJ17" s="83">
        <v>18409760</v>
      </c>
      <c r="AK17" s="83">
        <v>10000</v>
      </c>
      <c r="AL17" s="83">
        <f t="shared" si="2"/>
        <v>1840.9760000000001</v>
      </c>
    </row>
    <row r="18" spans="1:38" ht="27.95" customHeight="1">
      <c r="A18" s="144" t="s">
        <v>52</v>
      </c>
      <c r="B18" s="145"/>
      <c r="C18" s="280">
        <v>0</v>
      </c>
      <c r="D18" s="279">
        <v>0</v>
      </c>
      <c r="E18" s="237"/>
      <c r="F18" s="240"/>
      <c r="G18" s="88"/>
      <c r="H18" s="146"/>
      <c r="I18" s="146"/>
      <c r="J18" s="159"/>
      <c r="K18" s="146"/>
      <c r="L18" s="146"/>
      <c r="M18" s="146"/>
      <c r="N18" s="160"/>
      <c r="O18" s="161"/>
      <c r="P18" s="146"/>
      <c r="Q18" s="153"/>
      <c r="R18" s="146"/>
      <c r="S18" s="153"/>
      <c r="T18" s="146"/>
      <c r="U18" s="159"/>
      <c r="V18" s="146"/>
      <c r="W18" s="147"/>
      <c r="X18" s="166"/>
      <c r="Y18" s="173"/>
      <c r="Z18" s="171"/>
      <c r="AA18" s="83">
        <v>1000</v>
      </c>
      <c r="AC18" s="83">
        <f t="shared" si="1"/>
        <v>0</v>
      </c>
      <c r="AD18" s="174"/>
      <c r="AH18" s="83">
        <v>0</v>
      </c>
      <c r="AK18" s="83">
        <v>10000</v>
      </c>
      <c r="AL18" s="83">
        <f t="shared" si="2"/>
        <v>0</v>
      </c>
    </row>
    <row r="19" spans="1:38" ht="27.95" customHeight="1">
      <c r="A19" s="144" t="s">
        <v>53</v>
      </c>
      <c r="B19" s="145"/>
      <c r="C19" s="280">
        <v>0</v>
      </c>
      <c r="D19" s="279">
        <v>0</v>
      </c>
      <c r="E19" s="237"/>
      <c r="F19" s="240"/>
      <c r="G19" s="88"/>
      <c r="H19" s="146"/>
      <c r="I19" s="146"/>
      <c r="J19" s="159"/>
      <c r="K19" s="146"/>
      <c r="L19" s="146"/>
      <c r="M19" s="146"/>
      <c r="N19" s="160"/>
      <c r="O19" s="161"/>
      <c r="P19" s="146"/>
      <c r="Q19" s="153"/>
      <c r="R19" s="146"/>
      <c r="S19" s="153"/>
      <c r="T19" s="146"/>
      <c r="U19" s="159"/>
      <c r="V19" s="146"/>
      <c r="W19" s="148"/>
      <c r="X19" s="166"/>
      <c r="Y19" s="173">
        <v>12000000</v>
      </c>
      <c r="Z19" s="171"/>
      <c r="AA19" s="83">
        <v>1000</v>
      </c>
      <c r="AC19" s="83">
        <f t="shared" si="1"/>
        <v>12000</v>
      </c>
      <c r="AD19" s="175"/>
      <c r="AH19" s="83">
        <v>12000</v>
      </c>
      <c r="AK19" s="83">
        <v>10000</v>
      </c>
      <c r="AL19" s="83">
        <f t="shared" si="2"/>
        <v>0</v>
      </c>
    </row>
    <row r="20" spans="1:38" ht="27.95" customHeight="1">
      <c r="A20" s="144" t="s">
        <v>54</v>
      </c>
      <c r="B20" s="148">
        <v>0.3</v>
      </c>
      <c r="C20" s="277">
        <v>0.22020000000000001</v>
      </c>
      <c r="D20" s="279">
        <v>0.22020000000000001</v>
      </c>
      <c r="E20" s="278">
        <f>D20/C20</f>
        <v>1</v>
      </c>
      <c r="F20" s="240">
        <v>0.54643149155080095</v>
      </c>
      <c r="G20" s="88"/>
      <c r="H20" s="146"/>
      <c r="I20" s="146"/>
      <c r="J20" s="159"/>
      <c r="K20" s="146"/>
      <c r="L20" s="146"/>
      <c r="M20" s="146"/>
      <c r="N20" s="160"/>
      <c r="O20" s="161"/>
      <c r="P20" s="146"/>
      <c r="Q20" s="153"/>
      <c r="R20" s="146"/>
      <c r="S20" s="153"/>
      <c r="T20" s="146"/>
      <c r="U20" s="159"/>
      <c r="V20" s="146"/>
      <c r="W20" s="147">
        <v>0.3</v>
      </c>
      <c r="X20" s="166">
        <f t="shared" si="3"/>
        <v>1.3623978201634901</v>
      </c>
      <c r="Y20" s="173">
        <v>2382</v>
      </c>
      <c r="Z20" s="171"/>
      <c r="AA20" s="83">
        <v>1000</v>
      </c>
      <c r="AC20" s="83">
        <f t="shared" si="1"/>
        <v>2.3820000000000001</v>
      </c>
      <c r="AD20" s="174"/>
      <c r="AH20" s="83">
        <v>2.3820000000000001</v>
      </c>
      <c r="AJ20" s="83">
        <v>354300</v>
      </c>
      <c r="AK20" s="83">
        <v>10000</v>
      </c>
      <c r="AL20" s="83">
        <f t="shared" si="2"/>
        <v>35.43</v>
      </c>
    </row>
    <row r="21" spans="1:38" ht="27.75" customHeight="1">
      <c r="A21" s="144" t="s">
        <v>55</v>
      </c>
      <c r="B21" s="149"/>
      <c r="C21" s="280">
        <v>0</v>
      </c>
      <c r="D21" s="279">
        <v>0</v>
      </c>
      <c r="E21" s="278"/>
      <c r="F21" s="240"/>
      <c r="G21" s="88"/>
      <c r="H21" s="146"/>
      <c r="I21" s="146"/>
      <c r="J21" s="159"/>
      <c r="K21" s="146"/>
      <c r="L21" s="146"/>
      <c r="M21" s="146"/>
      <c r="N21" s="160"/>
      <c r="O21" s="161"/>
      <c r="P21" s="146"/>
      <c r="Q21" s="153"/>
      <c r="R21" s="146"/>
      <c r="S21" s="153"/>
      <c r="T21" s="146"/>
      <c r="U21" s="159"/>
      <c r="V21" s="146"/>
      <c r="W21" s="147"/>
      <c r="X21" s="166"/>
      <c r="Z21" s="171"/>
      <c r="AA21" s="83">
        <v>1000</v>
      </c>
      <c r="AC21" s="83">
        <f t="shared" si="1"/>
        <v>0</v>
      </c>
      <c r="AD21" s="174"/>
      <c r="AK21" s="83">
        <v>10000</v>
      </c>
      <c r="AL21" s="83">
        <f t="shared" si="2"/>
        <v>0</v>
      </c>
    </row>
    <row r="22" spans="1:38" ht="27.95" customHeight="1">
      <c r="A22" s="144" t="s">
        <v>56</v>
      </c>
      <c r="B22" s="149"/>
      <c r="C22" s="280">
        <v>0</v>
      </c>
      <c r="D22" s="279">
        <v>0</v>
      </c>
      <c r="E22" s="278"/>
      <c r="F22" s="240"/>
      <c r="G22" s="88"/>
      <c r="H22" s="146"/>
      <c r="I22" s="146"/>
      <c r="J22" s="159"/>
      <c r="K22" s="146"/>
      <c r="L22" s="146"/>
      <c r="M22" s="146"/>
      <c r="N22" s="160"/>
      <c r="O22" s="161"/>
      <c r="P22" s="146"/>
      <c r="Q22" s="153"/>
      <c r="R22" s="146"/>
      <c r="S22" s="153"/>
      <c r="T22" s="146"/>
      <c r="U22" s="159"/>
      <c r="V22" s="146"/>
      <c r="W22" s="147"/>
      <c r="X22" s="166"/>
      <c r="Z22" s="171"/>
      <c r="AA22" s="83">
        <v>1000</v>
      </c>
      <c r="AC22" s="83">
        <f t="shared" si="1"/>
        <v>0</v>
      </c>
      <c r="AD22" s="174"/>
      <c r="AK22" s="83">
        <v>10000</v>
      </c>
      <c r="AL22" s="83">
        <f t="shared" si="2"/>
        <v>0</v>
      </c>
    </row>
    <row r="23" spans="1:38" ht="27.95" customHeight="1">
      <c r="A23" s="144" t="s">
        <v>57</v>
      </c>
      <c r="B23" s="149"/>
      <c r="C23" s="280">
        <v>0</v>
      </c>
      <c r="D23" s="279">
        <v>0</v>
      </c>
      <c r="E23" s="278"/>
      <c r="F23" s="240"/>
      <c r="G23" s="88"/>
      <c r="H23" s="146"/>
      <c r="I23" s="146"/>
      <c r="J23" s="159"/>
      <c r="K23" s="146"/>
      <c r="L23" s="146"/>
      <c r="M23" s="146"/>
      <c r="N23" s="160"/>
      <c r="O23" s="161"/>
      <c r="P23" s="146"/>
      <c r="Q23" s="153"/>
      <c r="R23" s="146"/>
      <c r="S23" s="153"/>
      <c r="T23" s="146"/>
      <c r="U23" s="159"/>
      <c r="V23" s="146"/>
      <c r="W23" s="147"/>
      <c r="X23" s="166"/>
      <c r="Z23" s="171"/>
      <c r="AA23" s="83">
        <v>1000</v>
      </c>
      <c r="AC23" s="83">
        <f t="shared" si="1"/>
        <v>0</v>
      </c>
      <c r="AD23" s="174"/>
      <c r="AK23" s="83">
        <v>10000</v>
      </c>
      <c r="AL23" s="83">
        <f t="shared" si="2"/>
        <v>0</v>
      </c>
    </row>
    <row r="24" spans="1:38" ht="26.45" customHeight="1">
      <c r="A24" s="144" t="s">
        <v>58</v>
      </c>
      <c r="B24" s="149"/>
      <c r="C24" s="280">
        <v>0</v>
      </c>
      <c r="D24" s="279">
        <v>0</v>
      </c>
      <c r="E24" s="278"/>
      <c r="F24" s="240"/>
      <c r="G24" s="88"/>
      <c r="H24" s="146"/>
      <c r="I24" s="146"/>
      <c r="J24" s="159"/>
      <c r="K24" s="146"/>
      <c r="L24" s="146"/>
      <c r="M24" s="146"/>
      <c r="N24" s="160"/>
      <c r="O24" s="161"/>
      <c r="P24" s="146"/>
      <c r="Q24" s="153"/>
      <c r="R24" s="146"/>
      <c r="S24" s="153"/>
      <c r="T24" s="146"/>
      <c r="U24" s="159"/>
      <c r="V24" s="146"/>
      <c r="W24" s="147"/>
      <c r="X24" s="166"/>
      <c r="Z24" s="171"/>
      <c r="AA24" s="83">
        <v>1000</v>
      </c>
      <c r="AC24" s="83">
        <f t="shared" si="1"/>
        <v>0</v>
      </c>
      <c r="AD24" s="174"/>
      <c r="AK24" s="83">
        <v>10000</v>
      </c>
      <c r="AL24" s="83">
        <f t="shared" si="2"/>
        <v>0</v>
      </c>
    </row>
    <row r="25" spans="1:38" ht="27.95" customHeight="1">
      <c r="A25" s="144" t="s">
        <v>59</v>
      </c>
      <c r="B25" s="150"/>
      <c r="C25" s="280">
        <v>0</v>
      </c>
      <c r="D25" s="279">
        <v>0</v>
      </c>
      <c r="E25" s="278"/>
      <c r="F25" s="240"/>
      <c r="G25" s="88"/>
      <c r="H25" s="146"/>
      <c r="I25" s="146"/>
      <c r="J25" s="159"/>
      <c r="K25" s="146"/>
      <c r="L25" s="146"/>
      <c r="M25" s="146"/>
      <c r="N25" s="160"/>
      <c r="O25" s="161"/>
      <c r="P25" s="146"/>
      <c r="Q25" s="153"/>
      <c r="R25" s="146"/>
      <c r="S25" s="153"/>
      <c r="T25" s="146"/>
      <c r="U25" s="159"/>
      <c r="V25" s="146"/>
      <c r="W25" s="149"/>
      <c r="X25" s="166"/>
      <c r="Z25" s="171"/>
      <c r="AA25" s="83">
        <v>1000</v>
      </c>
      <c r="AC25" s="83">
        <f t="shared" si="1"/>
        <v>0</v>
      </c>
      <c r="AD25" s="175"/>
      <c r="AK25" s="83">
        <v>10000</v>
      </c>
      <c r="AL25" s="83">
        <f t="shared" si="2"/>
        <v>0</v>
      </c>
    </row>
    <row r="26" spans="1:38" ht="27.95" customHeight="1">
      <c r="A26" s="144" t="s">
        <v>60</v>
      </c>
      <c r="B26" s="151">
        <v>24</v>
      </c>
      <c r="C26" s="277">
        <v>16.335004000000001</v>
      </c>
      <c r="D26" s="279">
        <v>16.335004000000001</v>
      </c>
      <c r="E26" s="278">
        <f>D26/C26</f>
        <v>1</v>
      </c>
      <c r="F26" s="240"/>
      <c r="G26" s="88"/>
      <c r="H26" s="146"/>
      <c r="I26" s="146"/>
      <c r="J26" s="159"/>
      <c r="K26" s="146"/>
      <c r="L26" s="146"/>
      <c r="M26" s="146"/>
      <c r="N26" s="160"/>
      <c r="O26" s="161"/>
      <c r="P26" s="146"/>
      <c r="Q26" s="153"/>
      <c r="R26" s="146"/>
      <c r="S26" s="153"/>
      <c r="T26" s="146"/>
      <c r="U26" s="159"/>
      <c r="V26" s="146"/>
      <c r="W26" s="149">
        <v>10</v>
      </c>
      <c r="X26" s="166"/>
      <c r="Z26" s="171"/>
      <c r="AA26" s="83">
        <v>1000</v>
      </c>
      <c r="AC26" s="83">
        <f t="shared" si="1"/>
        <v>0</v>
      </c>
      <c r="AD26" s="175"/>
      <c r="AK26" s="83">
        <v>10000</v>
      </c>
      <c r="AL26" s="83">
        <f t="shared" si="2"/>
        <v>0</v>
      </c>
    </row>
    <row r="27" spans="1:38" ht="27.95" customHeight="1">
      <c r="A27" s="144" t="s">
        <v>61</v>
      </c>
      <c r="B27" s="150">
        <v>4.7750000000000004</v>
      </c>
      <c r="C27" s="277">
        <v>8886.7749999999996</v>
      </c>
      <c r="D27" s="279">
        <v>8886.7749999999996</v>
      </c>
      <c r="E27" s="278">
        <f>D27/C27</f>
        <v>1</v>
      </c>
      <c r="F27" s="240"/>
      <c r="G27" s="111"/>
      <c r="H27" s="146"/>
      <c r="I27" s="146"/>
      <c r="J27" s="146"/>
      <c r="K27" s="146"/>
      <c r="L27" s="146"/>
      <c r="M27" s="146"/>
      <c r="N27" s="160"/>
      <c r="O27" s="161"/>
      <c r="P27" s="146"/>
      <c r="Q27" s="153"/>
      <c r="R27" s="146"/>
      <c r="S27" s="153"/>
      <c r="T27" s="146"/>
      <c r="U27" s="159"/>
      <c r="V27" s="146"/>
      <c r="W27" s="149"/>
      <c r="X27" s="166"/>
      <c r="Y27" s="83">
        <v>270134750</v>
      </c>
      <c r="Z27" s="171"/>
      <c r="AA27" s="83">
        <v>1000</v>
      </c>
      <c r="AC27" s="83">
        <f t="shared" si="1"/>
        <v>270134.75</v>
      </c>
      <c r="AD27" s="175"/>
      <c r="AK27" s="83">
        <v>10000</v>
      </c>
      <c r="AL27" s="83">
        <f t="shared" si="2"/>
        <v>0</v>
      </c>
    </row>
    <row r="28" spans="1:38" ht="27.95" customHeight="1">
      <c r="A28" s="144" t="s">
        <v>62</v>
      </c>
      <c r="B28" s="150"/>
      <c r="C28" s="277">
        <v>4554.87</v>
      </c>
      <c r="D28" s="279">
        <v>4554.87</v>
      </c>
      <c r="E28" s="278">
        <f>D28/C28</f>
        <v>1</v>
      </c>
      <c r="F28" s="240"/>
      <c r="G28" s="111"/>
      <c r="H28" s="146"/>
      <c r="I28" s="146"/>
      <c r="J28" s="146"/>
      <c r="K28" s="146"/>
      <c r="L28" s="146"/>
      <c r="M28" s="146"/>
      <c r="N28" s="160"/>
      <c r="O28" s="161"/>
      <c r="P28" s="146"/>
      <c r="Q28" s="153"/>
      <c r="R28" s="146"/>
      <c r="S28" s="153"/>
      <c r="T28" s="146"/>
      <c r="U28" s="159"/>
      <c r="V28" s="146"/>
      <c r="W28" s="149"/>
      <c r="X28" s="166"/>
      <c r="Y28" s="83">
        <v>19404800</v>
      </c>
      <c r="Z28" s="171"/>
      <c r="AA28" s="83">
        <v>1000</v>
      </c>
      <c r="AC28" s="83">
        <f t="shared" si="1"/>
        <v>19404.8</v>
      </c>
      <c r="AJ28" s="83">
        <v>19404800</v>
      </c>
      <c r="AK28" s="83">
        <v>10000</v>
      </c>
      <c r="AL28" s="83">
        <f t="shared" si="2"/>
        <v>1940.48</v>
      </c>
    </row>
    <row r="29" spans="1:38" ht="27.95" customHeight="1">
      <c r="A29" s="144" t="s">
        <v>63</v>
      </c>
      <c r="B29" s="151">
        <v>3000</v>
      </c>
      <c r="C29" s="280"/>
      <c r="D29" s="279"/>
      <c r="E29" s="237"/>
      <c r="F29" s="240"/>
      <c r="G29" s="111"/>
      <c r="H29" s="146"/>
      <c r="I29" s="146"/>
      <c r="J29" s="146"/>
      <c r="K29" s="146"/>
      <c r="L29" s="146"/>
      <c r="M29" s="146"/>
      <c r="N29" s="160"/>
      <c r="O29" s="161"/>
      <c r="P29" s="146"/>
      <c r="Q29" s="153"/>
      <c r="R29" s="146"/>
      <c r="S29" s="153"/>
      <c r="T29" s="146"/>
      <c r="U29" s="159"/>
      <c r="V29" s="146"/>
      <c r="W29" s="149"/>
      <c r="X29" s="166"/>
      <c r="Z29" s="171"/>
    </row>
    <row r="30" spans="1:38" ht="27.95" customHeight="1">
      <c r="A30" s="152" t="s">
        <v>35</v>
      </c>
      <c r="B30" s="153">
        <f>一般公共预算收入!B33</f>
        <v>49143.8</v>
      </c>
      <c r="C30" s="281">
        <f>一般公共预算收入!C33</f>
        <v>141065.30696071</v>
      </c>
      <c r="D30" s="281">
        <f>一般公共预算收入!D33</f>
        <v>141065.30696071</v>
      </c>
      <c r="E30" s="278">
        <f>D30/C30</f>
        <v>1</v>
      </c>
      <c r="F30" s="282">
        <v>1.15099769429468</v>
      </c>
      <c r="G30" s="153">
        <f>一般公共预算收入!G33</f>
        <v>64755.61</v>
      </c>
      <c r="H30" s="153">
        <f>一般公共预算收入!H33</f>
        <v>0.4590470286080755</v>
      </c>
      <c r="I30" s="153">
        <f>一般公共预算收入!I33</f>
        <v>0</v>
      </c>
      <c r="J30" s="153">
        <f>一般公共预算收入!J33</f>
        <v>0</v>
      </c>
      <c r="K30" s="153">
        <f>一般公共预算收入!K33</f>
        <v>0</v>
      </c>
      <c r="L30" s="153">
        <f>一般公共预算收入!L33</f>
        <v>0</v>
      </c>
      <c r="M30" s="153">
        <f>一般公共预算收入!M33</f>
        <v>0</v>
      </c>
      <c r="N30" s="153">
        <f>一般公共预算收入!N33</f>
        <v>0</v>
      </c>
      <c r="O30" s="153">
        <f>一般公共预算收入!O33</f>
        <v>0</v>
      </c>
      <c r="P30" s="153">
        <f>一般公共预算收入!P33</f>
        <v>0</v>
      </c>
      <c r="Q30" s="153">
        <f>一般公共预算收入!Q33</f>
        <v>0</v>
      </c>
      <c r="R30" s="153">
        <f>一般公共预算收入!R33</f>
        <v>0</v>
      </c>
      <c r="S30" s="153">
        <f>一般公共预算收入!S33</f>
        <v>0</v>
      </c>
      <c r="T30" s="153">
        <f>一般公共预算收入!T33</f>
        <v>0</v>
      </c>
      <c r="U30" s="153">
        <f>一般公共预算收入!U33</f>
        <v>0</v>
      </c>
      <c r="V30" s="153">
        <f>一般公共预算收入!V33</f>
        <v>0</v>
      </c>
      <c r="W30" s="149">
        <f>一般公共预算收入!G33</f>
        <v>64755.61</v>
      </c>
      <c r="X30" s="165">
        <f>W30/D30</f>
        <v>0.4590470286080755</v>
      </c>
      <c r="Z30" s="171"/>
    </row>
    <row r="31" spans="1:38" ht="27.95" customHeight="1">
      <c r="A31" s="154" t="s">
        <v>64</v>
      </c>
      <c r="B31" s="155">
        <f>B5</f>
        <v>55460.329020999998</v>
      </c>
      <c r="C31" s="283">
        <v>122398</v>
      </c>
      <c r="D31" s="281">
        <v>122398</v>
      </c>
      <c r="E31" s="278">
        <f>D31/C31</f>
        <v>1</v>
      </c>
      <c r="F31" s="282">
        <v>1.3100717553221399</v>
      </c>
      <c r="G31" s="153">
        <f t="shared" ref="G31:W31" si="5">G5</f>
        <v>0</v>
      </c>
      <c r="H31" s="153">
        <f t="shared" si="5"/>
        <v>0</v>
      </c>
      <c r="I31" s="153">
        <f t="shared" si="5"/>
        <v>0</v>
      </c>
      <c r="J31" s="153">
        <f t="shared" si="5"/>
        <v>0</v>
      </c>
      <c r="K31" s="153">
        <f t="shared" si="5"/>
        <v>0</v>
      </c>
      <c r="L31" s="153">
        <f t="shared" si="5"/>
        <v>0</v>
      </c>
      <c r="M31" s="153">
        <f t="shared" si="5"/>
        <v>0</v>
      </c>
      <c r="N31" s="153">
        <f t="shared" si="5"/>
        <v>0</v>
      </c>
      <c r="O31" s="153">
        <f t="shared" si="5"/>
        <v>0</v>
      </c>
      <c r="P31" s="153">
        <f t="shared" si="5"/>
        <v>0</v>
      </c>
      <c r="Q31" s="153">
        <f t="shared" si="5"/>
        <v>0</v>
      </c>
      <c r="R31" s="153">
        <f t="shared" si="5"/>
        <v>0</v>
      </c>
      <c r="S31" s="153">
        <f t="shared" si="5"/>
        <v>0</v>
      </c>
      <c r="T31" s="153">
        <f t="shared" si="5"/>
        <v>0</v>
      </c>
      <c r="U31" s="153">
        <f t="shared" si="5"/>
        <v>0</v>
      </c>
      <c r="V31" s="153">
        <f t="shared" si="5"/>
        <v>0</v>
      </c>
      <c r="W31" s="149">
        <f t="shared" si="5"/>
        <v>64755.599526999998</v>
      </c>
      <c r="X31" s="165">
        <f>W31/D31</f>
        <v>0.5290576604764784</v>
      </c>
      <c r="Z31" s="171"/>
    </row>
    <row r="32" spans="1:38" ht="27.95" customHeight="1">
      <c r="A32" s="154" t="s">
        <v>65</v>
      </c>
      <c r="B32" s="143"/>
      <c r="C32" s="283">
        <f>D32</f>
        <v>91</v>
      </c>
      <c r="D32" s="284">
        <v>91</v>
      </c>
      <c r="E32" s="278"/>
      <c r="F32" s="240">
        <v>0.55941139439722998</v>
      </c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9"/>
      <c r="X32" s="165"/>
      <c r="Z32" s="171"/>
    </row>
    <row r="33" spans="1:26" ht="27.95" customHeight="1">
      <c r="A33" s="154" t="s">
        <v>66</v>
      </c>
      <c r="B33" s="143"/>
      <c r="C33" s="283">
        <f>D33</f>
        <v>0</v>
      </c>
      <c r="D33" s="284"/>
      <c r="E33" s="278"/>
      <c r="F33" s="240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9"/>
      <c r="X33" s="165"/>
      <c r="Z33" s="171"/>
    </row>
    <row r="34" spans="1:26" ht="27.95" customHeight="1">
      <c r="A34" s="154" t="s">
        <v>67</v>
      </c>
      <c r="B34" s="146"/>
      <c r="C34" s="283">
        <v>0</v>
      </c>
      <c r="D34" s="284">
        <v>0</v>
      </c>
      <c r="E34" s="278"/>
      <c r="F34" s="240">
        <v>0.37849551129914399</v>
      </c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9"/>
      <c r="X34" s="165"/>
      <c r="Z34" s="171"/>
    </row>
    <row r="35" spans="1:26" ht="27.95" customHeight="1">
      <c r="A35" s="152" t="s">
        <v>68</v>
      </c>
      <c r="B35" s="153">
        <v>-6316.5314410000001</v>
      </c>
      <c r="C35" s="281">
        <f>C30-C31-C32-C34</f>
        <v>18576.306960710004</v>
      </c>
      <c r="D35" s="281">
        <f>D30-D31-D32-D34</f>
        <v>18576.306960710004</v>
      </c>
      <c r="E35" s="278">
        <f>D35/C35</f>
        <v>1</v>
      </c>
      <c r="F35" s="282">
        <v>1.4695104103380801</v>
      </c>
      <c r="G35" s="153">
        <f t="shared" ref="G35:V35" si="6">G30-G31-G32-G34</f>
        <v>64755.61</v>
      </c>
      <c r="H35" s="153">
        <f t="shared" si="6"/>
        <v>0.4590470286080755</v>
      </c>
      <c r="I35" s="153">
        <f t="shared" si="6"/>
        <v>0</v>
      </c>
      <c r="J35" s="153">
        <f t="shared" si="6"/>
        <v>0</v>
      </c>
      <c r="K35" s="153">
        <f t="shared" si="6"/>
        <v>0</v>
      </c>
      <c r="L35" s="153">
        <f t="shared" si="6"/>
        <v>0</v>
      </c>
      <c r="M35" s="153">
        <f t="shared" si="6"/>
        <v>0</v>
      </c>
      <c r="N35" s="153">
        <f t="shared" si="6"/>
        <v>0</v>
      </c>
      <c r="O35" s="153">
        <f t="shared" si="6"/>
        <v>0</v>
      </c>
      <c r="P35" s="153">
        <f t="shared" si="6"/>
        <v>0</v>
      </c>
      <c r="Q35" s="153">
        <f t="shared" si="6"/>
        <v>0</v>
      </c>
      <c r="R35" s="153">
        <f t="shared" si="6"/>
        <v>0</v>
      </c>
      <c r="S35" s="153">
        <f t="shared" si="6"/>
        <v>0</v>
      </c>
      <c r="T35" s="153">
        <f t="shared" si="6"/>
        <v>0</v>
      </c>
      <c r="U35" s="153">
        <f t="shared" si="6"/>
        <v>0</v>
      </c>
      <c r="V35" s="153">
        <f t="shared" si="6"/>
        <v>0</v>
      </c>
      <c r="W35" s="149">
        <v>10006.11</v>
      </c>
      <c r="X35" s="165"/>
      <c r="Z35" s="171"/>
    </row>
    <row r="36" spans="1:26" ht="27.95" customHeight="1">
      <c r="A36" s="156" t="s">
        <v>69</v>
      </c>
      <c r="B36" s="153">
        <v>-6316.5314410000001</v>
      </c>
      <c r="C36" s="284">
        <v>18576</v>
      </c>
      <c r="D36" s="284">
        <v>18576</v>
      </c>
      <c r="E36" s="237"/>
      <c r="F36" s="240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9">
        <v>10006.11</v>
      </c>
      <c r="X36" s="167"/>
      <c r="Z36" s="171"/>
    </row>
    <row r="37" spans="1:26" ht="24.6" customHeight="1">
      <c r="A37" s="30"/>
      <c r="B37" s="157"/>
    </row>
    <row r="38" spans="1:26" ht="24.6" customHeight="1"/>
    <row r="39" spans="1:26" ht="24.6" customHeight="1"/>
    <row r="40" spans="1:26" ht="24.6" customHeight="1">
      <c r="B40" s="158"/>
      <c r="C40" s="285"/>
    </row>
    <row r="41" spans="1:26" ht="24.6" customHeight="1"/>
  </sheetData>
  <mergeCells count="4">
    <mergeCell ref="A1:X1"/>
    <mergeCell ref="B3:F3"/>
    <mergeCell ref="W3:X3"/>
    <mergeCell ref="A3:A4"/>
  </mergeCells>
  <phoneticPr fontId="57" type="noConversion"/>
  <printOptions horizontalCentered="1"/>
  <pageMargins left="0.59055118110236204" right="0.59055118110236204" top="0.59055118110236204" bottom="0.59055118110236204" header="0.59055118110236204" footer="0.59055118110236204"/>
  <pageSetup paperSize="9" scale="44" orientation="landscape" r:id="rId1"/>
  <headerFooter alignWithMargins="0"/>
  <rowBreaks count="1" manualBreakCount="1">
    <brk id="18" max="2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1"/>
  <sheetViews>
    <sheetView topLeftCell="B1" workbookViewId="0">
      <selection activeCell="E176" sqref="E176"/>
    </sheetView>
  </sheetViews>
  <sheetFormatPr defaultColWidth="9" defaultRowHeight="14.25"/>
  <cols>
    <col min="1" max="1" width="9" hidden="1" customWidth="1"/>
    <col min="2" max="2" width="56.875" style="315" customWidth="1"/>
    <col min="3" max="3" width="26.875" style="316" customWidth="1"/>
    <col min="4" max="4" width="32.375" style="316" customWidth="1"/>
    <col min="5" max="5" width="26.625" style="315" customWidth="1"/>
    <col min="7" max="8" width="9" hidden="1" customWidth="1"/>
    <col min="9" max="9" width="12.625" hidden="1" customWidth="1"/>
  </cols>
  <sheetData>
    <row r="1" spans="1:10" ht="21" customHeight="1">
      <c r="B1" s="306" t="s">
        <v>510</v>
      </c>
      <c r="C1" s="307"/>
      <c r="D1" s="307"/>
      <c r="E1" s="306"/>
    </row>
    <row r="2" spans="1:10" ht="21" customHeight="1">
      <c r="B2" s="308" t="s">
        <v>70</v>
      </c>
      <c r="C2" s="309"/>
      <c r="D2" s="309"/>
      <c r="E2" s="308"/>
      <c r="F2" s="131"/>
      <c r="G2" s="131"/>
      <c r="H2" s="131"/>
      <c r="I2" s="131"/>
      <c r="J2" s="131"/>
    </row>
    <row r="3" spans="1:10" ht="21" customHeight="1">
      <c r="B3" s="310" t="s">
        <v>71</v>
      </c>
      <c r="C3" s="305" t="s">
        <v>511</v>
      </c>
      <c r="D3" s="305" t="s">
        <v>512</v>
      </c>
      <c r="E3" s="311" t="s">
        <v>72</v>
      </c>
    </row>
    <row r="4" spans="1:10" ht="21" customHeight="1">
      <c r="B4" s="310" t="s">
        <v>73</v>
      </c>
      <c r="C4" s="305">
        <v>122489</v>
      </c>
      <c r="D4" s="305">
        <v>59512.85</v>
      </c>
      <c r="E4" s="132">
        <f>D4/C4</f>
        <v>0.48586281217088878</v>
      </c>
      <c r="G4">
        <v>832766785.86000001</v>
      </c>
      <c r="H4">
        <v>10000</v>
      </c>
      <c r="I4">
        <f t="shared" ref="I4:I11" si="0">G4/H4</f>
        <v>83276.678585999995</v>
      </c>
    </row>
    <row r="5" spans="1:10" ht="21" customHeight="1">
      <c r="A5" t="s">
        <v>74</v>
      </c>
      <c r="B5" s="312" t="s">
        <v>40</v>
      </c>
      <c r="C5" s="313">
        <f>C6+C8+C11++C20++C24+C15</f>
        <v>8666.4467729999997</v>
      </c>
      <c r="D5" s="313">
        <v>18155.7</v>
      </c>
      <c r="E5" s="132">
        <f t="shared" ref="E5:E55" si="1">D5/C5</f>
        <v>2.0949416151222926</v>
      </c>
      <c r="G5" s="13">
        <v>68794133.700000003</v>
      </c>
      <c r="H5">
        <v>10000</v>
      </c>
      <c r="I5">
        <f t="shared" si="0"/>
        <v>6879.4133700000002</v>
      </c>
    </row>
    <row r="6" spans="1:10" ht="21" customHeight="1">
      <c r="A6" t="s">
        <v>75</v>
      </c>
      <c r="B6" s="312" t="s">
        <v>76</v>
      </c>
      <c r="C6" s="313">
        <f>C7</f>
        <v>4.0880000000000001</v>
      </c>
      <c r="D6" s="313">
        <v>20</v>
      </c>
      <c r="E6" s="132">
        <f t="shared" si="1"/>
        <v>4.8923679060665357</v>
      </c>
      <c r="G6" s="13">
        <v>55960</v>
      </c>
      <c r="H6">
        <v>10000</v>
      </c>
      <c r="I6">
        <f t="shared" si="0"/>
        <v>5.5960000000000001</v>
      </c>
    </row>
    <row r="7" spans="1:10" ht="21" customHeight="1">
      <c r="A7" t="s">
        <v>77</v>
      </c>
      <c r="B7" s="312" t="s">
        <v>78</v>
      </c>
      <c r="C7" s="313">
        <v>4.0880000000000001</v>
      </c>
      <c r="D7" s="313">
        <v>20</v>
      </c>
      <c r="E7" s="132">
        <f t="shared" si="1"/>
        <v>4.8923679060665357</v>
      </c>
      <c r="G7" s="13">
        <v>55960</v>
      </c>
      <c r="H7">
        <v>10000</v>
      </c>
      <c r="I7">
        <f t="shared" si="0"/>
        <v>5.5960000000000001</v>
      </c>
    </row>
    <row r="8" spans="1:10" ht="21" customHeight="1">
      <c r="A8" t="s">
        <v>79</v>
      </c>
      <c r="B8" s="312" t="s">
        <v>80</v>
      </c>
      <c r="C8" s="313">
        <f>C9+C10</f>
        <v>7938.4752630000003</v>
      </c>
      <c r="D8" s="313">
        <v>11365.33</v>
      </c>
      <c r="E8" s="132">
        <f t="shared" si="1"/>
        <v>1.4316766914891121</v>
      </c>
      <c r="G8" s="13">
        <v>63662165.07</v>
      </c>
      <c r="H8">
        <v>10000</v>
      </c>
      <c r="I8">
        <f t="shared" si="0"/>
        <v>6366.2165070000001</v>
      </c>
    </row>
    <row r="9" spans="1:10" ht="21" customHeight="1">
      <c r="A9" t="s">
        <v>81</v>
      </c>
      <c r="B9" s="312" t="s">
        <v>82</v>
      </c>
      <c r="C9" s="313">
        <v>7938.4752630000003</v>
      </c>
      <c r="D9" s="313">
        <v>11365.33</v>
      </c>
      <c r="E9" s="132">
        <f t="shared" si="1"/>
        <v>1.4316766914891121</v>
      </c>
      <c r="G9" s="13">
        <v>63662165.07</v>
      </c>
      <c r="H9">
        <v>10000</v>
      </c>
      <c r="I9">
        <f t="shared" si="0"/>
        <v>6366.2165070000001</v>
      </c>
    </row>
    <row r="10" spans="1:10" ht="21" customHeight="1">
      <c r="B10" s="312" t="s">
        <v>83</v>
      </c>
      <c r="C10" s="313"/>
      <c r="D10" s="313"/>
      <c r="E10" s="132"/>
      <c r="G10" s="13"/>
    </row>
    <row r="11" spans="1:10" ht="21" customHeight="1">
      <c r="A11" t="s">
        <v>84</v>
      </c>
      <c r="B11" s="312" t="s">
        <v>85</v>
      </c>
      <c r="C11" s="313">
        <f>C12+C13+C14</f>
        <v>96.748000000000005</v>
      </c>
      <c r="D11" s="313">
        <v>28.24</v>
      </c>
      <c r="E11" s="132">
        <f t="shared" si="1"/>
        <v>0.29189233885971799</v>
      </c>
      <c r="G11" s="13">
        <v>218800</v>
      </c>
      <c r="H11">
        <v>10000</v>
      </c>
      <c r="I11">
        <f t="shared" si="0"/>
        <v>21.88</v>
      </c>
    </row>
    <row r="12" spans="1:10" ht="21" customHeight="1">
      <c r="B12" s="312" t="s">
        <v>86</v>
      </c>
      <c r="C12" s="313">
        <v>3.6</v>
      </c>
      <c r="D12" s="313">
        <v>28.24</v>
      </c>
      <c r="E12" s="132">
        <f t="shared" si="1"/>
        <v>7.8444444444444441</v>
      </c>
      <c r="G12" s="13"/>
    </row>
    <row r="13" spans="1:10" ht="21" customHeight="1">
      <c r="B13" s="312" t="s">
        <v>87</v>
      </c>
      <c r="C13" s="313">
        <v>49.728999999999999</v>
      </c>
      <c r="D13" s="313"/>
      <c r="E13" s="132">
        <f t="shared" si="1"/>
        <v>0</v>
      </c>
      <c r="G13" s="13"/>
    </row>
    <row r="14" spans="1:10" ht="21" customHeight="1">
      <c r="B14" s="312" t="s">
        <v>88</v>
      </c>
      <c r="C14" s="313">
        <v>43.418999999999997</v>
      </c>
      <c r="D14" s="313"/>
      <c r="E14" s="132">
        <f t="shared" si="1"/>
        <v>0</v>
      </c>
      <c r="G14" s="13"/>
    </row>
    <row r="15" spans="1:10" ht="21" customHeight="1">
      <c r="A15" t="s">
        <v>89</v>
      </c>
      <c r="B15" s="312" t="s">
        <v>90</v>
      </c>
      <c r="C15" s="313">
        <f>C16+C17</f>
        <v>433.50162999999998</v>
      </c>
      <c r="D15" s="313">
        <v>217</v>
      </c>
      <c r="E15" s="132">
        <f t="shared" si="1"/>
        <v>0.50057481906123402</v>
      </c>
      <c r="G15" s="13">
        <v>2686663.45</v>
      </c>
      <c r="H15">
        <v>10000</v>
      </c>
      <c r="I15">
        <f>G15/H15</f>
        <v>268.66634499999998</v>
      </c>
    </row>
    <row r="16" spans="1:10" ht="21" customHeight="1">
      <c r="A16" t="s">
        <v>91</v>
      </c>
      <c r="B16" s="312" t="s">
        <v>83</v>
      </c>
      <c r="C16" s="313"/>
      <c r="D16" s="313"/>
      <c r="E16" s="132"/>
      <c r="G16" s="13">
        <v>1042200</v>
      </c>
      <c r="H16">
        <v>10000</v>
      </c>
      <c r="I16">
        <f>G16/H16</f>
        <v>104.22</v>
      </c>
    </row>
    <row r="17" spans="1:9" ht="21" customHeight="1">
      <c r="A17" t="s">
        <v>92</v>
      </c>
      <c r="B17" s="312" t="s">
        <v>93</v>
      </c>
      <c r="C17" s="313">
        <v>433.50162999999998</v>
      </c>
      <c r="D17" s="313">
        <v>217</v>
      </c>
      <c r="E17" s="132">
        <f t="shared" si="1"/>
        <v>0.50057481906123402</v>
      </c>
      <c r="G17" s="13">
        <v>1644463.45</v>
      </c>
      <c r="H17">
        <v>10000</v>
      </c>
      <c r="I17">
        <f>G17/H17</f>
        <v>164.44634500000001</v>
      </c>
    </row>
    <row r="18" spans="1:9" ht="21" customHeight="1">
      <c r="B18" s="312" t="s">
        <v>513</v>
      </c>
      <c r="C18" s="313"/>
      <c r="D18" s="313">
        <v>149.52000000000001</v>
      </c>
      <c r="E18" s="132"/>
      <c r="G18" s="13"/>
    </row>
    <row r="19" spans="1:9" ht="21" customHeight="1">
      <c r="B19" s="312" t="s">
        <v>514</v>
      </c>
      <c r="C19" s="313"/>
      <c r="D19" s="313">
        <v>149.52000000000001</v>
      </c>
      <c r="E19" s="132"/>
      <c r="G19" s="13"/>
    </row>
    <row r="20" spans="1:9" ht="21" customHeight="1">
      <c r="A20" t="s">
        <v>94</v>
      </c>
      <c r="B20" s="312" t="s">
        <v>95</v>
      </c>
      <c r="C20" s="313">
        <f>C21+C22+C23</f>
        <v>193.63388</v>
      </c>
      <c r="D20" s="313">
        <v>90</v>
      </c>
      <c r="E20" s="132">
        <f t="shared" si="1"/>
        <v>0.46479469398640361</v>
      </c>
      <c r="G20" s="13">
        <v>2170545.1800000002</v>
      </c>
      <c r="H20">
        <v>10000</v>
      </c>
      <c r="I20">
        <f>G20/H20</f>
        <v>217.054518</v>
      </c>
    </row>
    <row r="21" spans="1:9" ht="21" customHeight="1">
      <c r="B21" s="312" t="s">
        <v>96</v>
      </c>
      <c r="C21" s="313">
        <v>177.46288000000001</v>
      </c>
      <c r="D21" s="313"/>
      <c r="E21" s="132">
        <f t="shared" si="1"/>
        <v>0</v>
      </c>
      <c r="G21" s="13"/>
    </row>
    <row r="22" spans="1:9" ht="21" customHeight="1">
      <c r="A22" t="s">
        <v>97</v>
      </c>
      <c r="B22" s="312" t="s">
        <v>83</v>
      </c>
      <c r="C22" s="313">
        <v>16.170999999999999</v>
      </c>
      <c r="D22" s="313">
        <v>90</v>
      </c>
      <c r="E22" s="132">
        <f t="shared" si="1"/>
        <v>5.5655185208088556</v>
      </c>
      <c r="G22" s="13">
        <v>300000</v>
      </c>
      <c r="H22">
        <v>10000</v>
      </c>
      <c r="I22">
        <f>G22/H22</f>
        <v>30</v>
      </c>
    </row>
    <row r="23" spans="1:9" ht="21" customHeight="1">
      <c r="A23" t="s">
        <v>98</v>
      </c>
      <c r="B23" s="312" t="s">
        <v>99</v>
      </c>
      <c r="C23" s="313">
        <v>0</v>
      </c>
      <c r="D23" s="313"/>
      <c r="E23" s="132"/>
      <c r="G23" s="13">
        <v>1870545.18</v>
      </c>
      <c r="H23">
        <v>10000</v>
      </c>
      <c r="I23">
        <f>G23/H23</f>
        <v>187.054518</v>
      </c>
    </row>
    <row r="24" spans="1:9" ht="21" customHeight="1">
      <c r="B24" s="312" t="s">
        <v>100</v>
      </c>
      <c r="C24" s="313">
        <f>C25</f>
        <v>0</v>
      </c>
      <c r="D24" s="313">
        <v>26.4</v>
      </c>
      <c r="E24" s="132"/>
      <c r="G24" s="13"/>
    </row>
    <row r="25" spans="1:9" ht="21" customHeight="1">
      <c r="B25" s="312" t="s">
        <v>524</v>
      </c>
      <c r="C25" s="313">
        <v>0</v>
      </c>
      <c r="D25" s="313">
        <v>26.4</v>
      </c>
      <c r="E25" s="132"/>
      <c r="G25" s="13"/>
    </row>
    <row r="26" spans="1:9" ht="21" customHeight="1">
      <c r="B26" s="312" t="s">
        <v>515</v>
      </c>
      <c r="C26" s="313"/>
      <c r="D26" s="313">
        <v>6259.22</v>
      </c>
      <c r="E26" s="132"/>
      <c r="G26" s="13"/>
    </row>
    <row r="27" spans="1:9" ht="21" customHeight="1">
      <c r="B27" s="312" t="s">
        <v>516</v>
      </c>
      <c r="C27" s="313"/>
      <c r="D27" s="313">
        <v>160</v>
      </c>
      <c r="E27" s="132"/>
      <c r="G27" s="13"/>
    </row>
    <row r="28" spans="1:9" ht="21" customHeight="1">
      <c r="B28" s="312" t="s">
        <v>517</v>
      </c>
      <c r="C28" s="313"/>
      <c r="D28" s="313">
        <v>6099.22</v>
      </c>
      <c r="E28" s="132"/>
      <c r="G28" s="13"/>
    </row>
    <row r="29" spans="1:9" ht="21" customHeight="1">
      <c r="A29" t="s">
        <v>101</v>
      </c>
      <c r="B29" s="312" t="s">
        <v>43</v>
      </c>
      <c r="C29" s="313">
        <f>C30+C32</f>
        <v>419.62832700000001</v>
      </c>
      <c r="D29" s="313">
        <v>928.88</v>
      </c>
      <c r="E29" s="132">
        <f t="shared" si="1"/>
        <v>2.2135779217783838</v>
      </c>
      <c r="G29" s="13">
        <v>8634780.4199999999</v>
      </c>
      <c r="H29">
        <v>10000</v>
      </c>
      <c r="I29">
        <f t="shared" ref="I29:I59" si="2">G29/H29</f>
        <v>863.47804199999996</v>
      </c>
    </row>
    <row r="30" spans="1:9" ht="21" customHeight="1">
      <c r="A30" t="s">
        <v>102</v>
      </c>
      <c r="B30" s="312" t="s">
        <v>103</v>
      </c>
      <c r="C30" s="313">
        <f>C31</f>
        <v>7.5568</v>
      </c>
      <c r="D30" s="313">
        <v>924.97</v>
      </c>
      <c r="E30" s="132">
        <f t="shared" si="1"/>
        <v>122.40233961465171</v>
      </c>
      <c r="G30" s="13">
        <v>8634780.4199999999</v>
      </c>
      <c r="H30">
        <v>10000</v>
      </c>
      <c r="I30">
        <f t="shared" si="2"/>
        <v>863.47804199999996</v>
      </c>
    </row>
    <row r="31" spans="1:9" ht="21" customHeight="1">
      <c r="A31" t="s">
        <v>104</v>
      </c>
      <c r="B31" s="312" t="s">
        <v>105</v>
      </c>
      <c r="C31" s="313">
        <v>7.5568</v>
      </c>
      <c r="D31" s="313">
        <v>924.97</v>
      </c>
      <c r="E31" s="132">
        <f t="shared" si="1"/>
        <v>122.40233961465171</v>
      </c>
      <c r="G31" s="13">
        <v>8634780.4199999999</v>
      </c>
      <c r="H31">
        <v>10000</v>
      </c>
      <c r="I31">
        <f t="shared" si="2"/>
        <v>863.47804199999996</v>
      </c>
    </row>
    <row r="32" spans="1:9" ht="21" customHeight="1">
      <c r="B32" s="312" t="s">
        <v>106</v>
      </c>
      <c r="C32" s="313">
        <f>C33</f>
        <v>412.071527</v>
      </c>
      <c r="D32" s="313">
        <v>3.9</v>
      </c>
      <c r="E32" s="132"/>
      <c r="G32" s="13"/>
    </row>
    <row r="33" spans="1:9" ht="21" customHeight="1">
      <c r="B33" s="312" t="s">
        <v>107</v>
      </c>
      <c r="C33" s="313">
        <f>C34</f>
        <v>412.071527</v>
      </c>
      <c r="D33" s="313">
        <v>3.9</v>
      </c>
      <c r="E33" s="132"/>
      <c r="G33" s="13"/>
    </row>
    <row r="34" spans="1:9" ht="21" customHeight="1">
      <c r="B34" s="312" t="s">
        <v>105</v>
      </c>
      <c r="C34" s="313">
        <f>C35</f>
        <v>412.071527</v>
      </c>
      <c r="D34" s="313"/>
      <c r="E34" s="132"/>
      <c r="G34" s="13"/>
    </row>
    <row r="35" spans="1:9" ht="21" customHeight="1">
      <c r="B35" s="312" t="s">
        <v>105</v>
      </c>
      <c r="C35" s="313">
        <v>412.071527</v>
      </c>
      <c r="D35" s="313"/>
      <c r="E35" s="132"/>
      <c r="G35" s="13"/>
    </row>
    <row r="36" spans="1:9" ht="21" customHeight="1">
      <c r="A36" t="s">
        <v>108</v>
      </c>
      <c r="B36" s="312" t="s">
        <v>44</v>
      </c>
      <c r="C36" s="313">
        <f>C37+C41+C48</f>
        <v>18303.868243000001</v>
      </c>
      <c r="D36" s="313">
        <v>1428.58</v>
      </c>
      <c r="E36" s="132">
        <f t="shared" si="1"/>
        <v>7.8047983138555196E-2</v>
      </c>
      <c r="G36" s="13">
        <v>79727033.530000001</v>
      </c>
      <c r="H36">
        <v>10000</v>
      </c>
      <c r="I36">
        <f t="shared" si="2"/>
        <v>7972.7033529999999</v>
      </c>
    </row>
    <row r="37" spans="1:9" ht="21" customHeight="1">
      <c r="A37" t="s">
        <v>109</v>
      </c>
      <c r="B37" s="312" t="s">
        <v>110</v>
      </c>
      <c r="C37" s="313">
        <f>C38+C39</f>
        <v>12616.371816000001</v>
      </c>
      <c r="D37" s="313">
        <v>14212.73</v>
      </c>
      <c r="E37" s="132">
        <f t="shared" si="1"/>
        <v>1.1265306862608082</v>
      </c>
      <c r="G37" s="13">
        <v>78344062.390000001</v>
      </c>
      <c r="H37">
        <v>10000</v>
      </c>
      <c r="I37">
        <f t="shared" si="2"/>
        <v>7834.4062389999999</v>
      </c>
    </row>
    <row r="38" spans="1:9" ht="21" customHeight="1">
      <c r="A38" t="s">
        <v>111</v>
      </c>
      <c r="B38" s="312" t="s">
        <v>112</v>
      </c>
      <c r="C38" s="313">
        <v>2513.549051</v>
      </c>
      <c r="D38" s="313">
        <v>2914.27</v>
      </c>
      <c r="E38" s="132">
        <f t="shared" si="1"/>
        <v>1.1594243600858218</v>
      </c>
      <c r="G38" s="13">
        <v>10789122.84</v>
      </c>
      <c r="H38">
        <v>10000</v>
      </c>
      <c r="I38">
        <f t="shared" si="2"/>
        <v>1078.912284</v>
      </c>
    </row>
    <row r="39" spans="1:9" ht="21" customHeight="1">
      <c r="A39" t="s">
        <v>113</v>
      </c>
      <c r="B39" s="312" t="s">
        <v>114</v>
      </c>
      <c r="C39" s="313">
        <v>10102.822765000001</v>
      </c>
      <c r="D39" s="313">
        <v>11295.59</v>
      </c>
      <c r="E39" s="132">
        <f t="shared" si="1"/>
        <v>1.1180627694600558</v>
      </c>
      <c r="G39" s="13">
        <v>67554939.549999997</v>
      </c>
      <c r="H39">
        <v>10000</v>
      </c>
      <c r="I39">
        <f t="shared" si="2"/>
        <v>6755.4939549999999</v>
      </c>
    </row>
    <row r="40" spans="1:9" ht="21" customHeight="1">
      <c r="B40" s="312" t="s">
        <v>518</v>
      </c>
      <c r="C40" s="313"/>
      <c r="D40" s="313">
        <v>2.87</v>
      </c>
      <c r="E40" s="132"/>
      <c r="G40" s="13"/>
    </row>
    <row r="41" spans="1:9" ht="21" customHeight="1">
      <c r="A41" t="s">
        <v>115</v>
      </c>
      <c r="B41" s="312" t="s">
        <v>116</v>
      </c>
      <c r="C41" s="313">
        <f>C42+C43</f>
        <v>95.063226999999998</v>
      </c>
      <c r="D41" s="313">
        <v>97.31</v>
      </c>
      <c r="E41" s="132">
        <f t="shared" si="1"/>
        <v>1.0236345122178527</v>
      </c>
      <c r="G41" s="13">
        <v>883089.24</v>
      </c>
      <c r="H41">
        <v>10000</v>
      </c>
      <c r="I41">
        <f t="shared" si="2"/>
        <v>88.308924000000005</v>
      </c>
    </row>
    <row r="42" spans="1:9" ht="21" customHeight="1">
      <c r="A42" t="s">
        <v>117</v>
      </c>
      <c r="B42" s="312" t="s">
        <v>118</v>
      </c>
      <c r="C42" s="313"/>
      <c r="D42" s="313"/>
      <c r="E42" s="132"/>
      <c r="G42" s="13">
        <v>46155</v>
      </c>
      <c r="H42">
        <v>10000</v>
      </c>
      <c r="I42">
        <f t="shared" si="2"/>
        <v>4.6154999999999999</v>
      </c>
    </row>
    <row r="43" spans="1:9" ht="21" customHeight="1">
      <c r="A43" t="s">
        <v>119</v>
      </c>
      <c r="B43" s="312" t="s">
        <v>120</v>
      </c>
      <c r="C43" s="313">
        <v>95.063226999999998</v>
      </c>
      <c r="D43" s="313">
        <v>97.31</v>
      </c>
      <c r="E43" s="132">
        <f t="shared" si="1"/>
        <v>1.0236345122178527</v>
      </c>
      <c r="G43" s="13">
        <v>836934.24</v>
      </c>
      <c r="H43">
        <v>10000</v>
      </c>
      <c r="I43">
        <f t="shared" si="2"/>
        <v>83.693423999999993</v>
      </c>
    </row>
    <row r="44" spans="1:9" ht="21" customHeight="1">
      <c r="B44" s="312" t="s">
        <v>519</v>
      </c>
      <c r="C44" s="313"/>
      <c r="D44" s="313">
        <v>4</v>
      </c>
      <c r="E44" s="132"/>
      <c r="G44" s="13"/>
    </row>
    <row r="45" spans="1:9" ht="21" customHeight="1">
      <c r="B45" s="312" t="s">
        <v>520</v>
      </c>
      <c r="C45" s="313"/>
      <c r="D45" s="313">
        <v>4</v>
      </c>
      <c r="E45" s="132"/>
      <c r="G45" s="13"/>
    </row>
    <row r="46" spans="1:9" ht="21" customHeight="1">
      <c r="B46" s="312" t="s">
        <v>521</v>
      </c>
      <c r="C46" s="313"/>
      <c r="D46" s="313">
        <v>14.54</v>
      </c>
      <c r="E46" s="132"/>
      <c r="G46" s="13"/>
    </row>
    <row r="47" spans="1:9" ht="21" customHeight="1">
      <c r="B47" s="312" t="s">
        <v>522</v>
      </c>
      <c r="C47" s="313"/>
      <c r="D47" s="313">
        <v>14.54</v>
      </c>
      <c r="E47" s="132"/>
      <c r="G47" s="13"/>
    </row>
    <row r="48" spans="1:9" ht="21" customHeight="1">
      <c r="A48" t="s">
        <v>121</v>
      </c>
      <c r="B48" s="312" t="s">
        <v>122</v>
      </c>
      <c r="C48" s="313">
        <f>C49+C50+C51</f>
        <v>5592.4332000000004</v>
      </c>
      <c r="D48" s="313">
        <v>400</v>
      </c>
      <c r="E48" s="132">
        <f t="shared" si="1"/>
        <v>7.1525217324008447E-2</v>
      </c>
      <c r="G48" s="13">
        <v>499881.9</v>
      </c>
      <c r="H48">
        <v>10000</v>
      </c>
      <c r="I48">
        <f t="shared" si="2"/>
        <v>49.988190000000003</v>
      </c>
    </row>
    <row r="49" spans="1:9" ht="21" customHeight="1">
      <c r="A49" t="s">
        <v>123</v>
      </c>
      <c r="B49" s="312" t="s">
        <v>124</v>
      </c>
      <c r="C49" s="313">
        <v>0</v>
      </c>
      <c r="D49" s="313">
        <v>400</v>
      </c>
      <c r="E49" s="132"/>
      <c r="G49" s="13">
        <v>75080</v>
      </c>
      <c r="H49">
        <v>10000</v>
      </c>
      <c r="I49">
        <f t="shared" si="2"/>
        <v>7.508</v>
      </c>
    </row>
    <row r="50" spans="1:9" ht="21" customHeight="1">
      <c r="A50" t="s">
        <v>125</v>
      </c>
      <c r="B50" s="312" t="s">
        <v>126</v>
      </c>
      <c r="C50" s="313">
        <v>192.4332</v>
      </c>
      <c r="D50" s="313"/>
      <c r="E50" s="132">
        <f t="shared" si="1"/>
        <v>0</v>
      </c>
      <c r="G50" s="13">
        <v>424801.9</v>
      </c>
      <c r="H50">
        <v>10000</v>
      </c>
      <c r="I50">
        <f t="shared" si="2"/>
        <v>42.48019</v>
      </c>
    </row>
    <row r="51" spans="1:9" ht="21" customHeight="1">
      <c r="B51" s="312" t="s">
        <v>127</v>
      </c>
      <c r="C51" s="313">
        <v>5400</v>
      </c>
      <c r="D51" s="313"/>
      <c r="E51" s="132"/>
      <c r="G51" s="13"/>
    </row>
    <row r="52" spans="1:9" ht="21" customHeight="1">
      <c r="B52" s="312" t="s">
        <v>45</v>
      </c>
      <c r="C52" s="313">
        <f>C53</f>
        <v>8.7758660000000006</v>
      </c>
      <c r="D52" s="313">
        <v>21</v>
      </c>
      <c r="E52" s="132">
        <f t="shared" si="1"/>
        <v>2.3929262365674222</v>
      </c>
      <c r="G52" s="13"/>
    </row>
    <row r="53" spans="1:9" ht="21" customHeight="1">
      <c r="B53" s="312" t="s">
        <v>128</v>
      </c>
      <c r="C53" s="313">
        <f>C54</f>
        <v>8.7758660000000006</v>
      </c>
      <c r="D53" s="313">
        <v>21</v>
      </c>
      <c r="E53" s="132">
        <f t="shared" si="1"/>
        <v>2.3929262365674222</v>
      </c>
      <c r="G53" s="13"/>
    </row>
    <row r="54" spans="1:9" ht="21" customHeight="1">
      <c r="B54" s="312" t="s">
        <v>129</v>
      </c>
      <c r="C54" s="313">
        <v>8.7758660000000006</v>
      </c>
      <c r="D54" s="313"/>
      <c r="E54" s="132">
        <f t="shared" si="1"/>
        <v>0</v>
      </c>
      <c r="G54" s="13"/>
    </row>
    <row r="55" spans="1:9" ht="21" customHeight="1">
      <c r="A55" t="s">
        <v>130</v>
      </c>
      <c r="B55" s="312" t="s">
        <v>46</v>
      </c>
      <c r="C55" s="313">
        <f>C56+C60</f>
        <v>182.72059999999999</v>
      </c>
      <c r="D55" s="313">
        <v>106.71</v>
      </c>
      <c r="E55" s="132">
        <f t="shared" si="1"/>
        <v>0.58400640102976897</v>
      </c>
      <c r="G55" s="13">
        <v>318905</v>
      </c>
      <c r="H55">
        <v>10000</v>
      </c>
      <c r="I55">
        <f t="shared" si="2"/>
        <v>31.890499999999999</v>
      </c>
    </row>
    <row r="56" spans="1:9" ht="21" customHeight="1">
      <c r="A56" t="s">
        <v>131</v>
      </c>
      <c r="B56" s="312" t="s">
        <v>132</v>
      </c>
      <c r="C56" s="313">
        <f>C57+C58</f>
        <v>112.9606</v>
      </c>
      <c r="D56" s="313">
        <v>33.19</v>
      </c>
      <c r="E56" s="132">
        <f t="shared" ref="E56:E91" si="3">D56/C56</f>
        <v>0.29381926087503074</v>
      </c>
      <c r="G56" s="13">
        <v>15440</v>
      </c>
      <c r="H56">
        <v>10000</v>
      </c>
      <c r="I56">
        <f t="shared" si="2"/>
        <v>1.544</v>
      </c>
    </row>
    <row r="57" spans="1:9" ht="21" customHeight="1">
      <c r="A57" t="s">
        <v>133</v>
      </c>
      <c r="B57" s="312" t="s">
        <v>134</v>
      </c>
      <c r="C57" s="313">
        <v>112.9606</v>
      </c>
      <c r="D57" s="313">
        <v>33.19</v>
      </c>
      <c r="E57" s="132">
        <f t="shared" si="3"/>
        <v>0.29381926087503074</v>
      </c>
      <c r="G57" s="13">
        <v>15440</v>
      </c>
      <c r="H57">
        <v>10000</v>
      </c>
      <c r="I57">
        <f t="shared" si="2"/>
        <v>1.544</v>
      </c>
    </row>
    <row r="58" spans="1:9" ht="21" customHeight="1">
      <c r="A58" t="s">
        <v>135</v>
      </c>
      <c r="B58" s="312" t="s">
        <v>136</v>
      </c>
      <c r="C58" s="313">
        <f>C59</f>
        <v>0</v>
      </c>
      <c r="D58" s="313">
        <v>15.76</v>
      </c>
      <c r="E58" s="132"/>
      <c r="G58" s="13">
        <v>303465</v>
      </c>
      <c r="H58">
        <v>10000</v>
      </c>
      <c r="I58">
        <f t="shared" si="2"/>
        <v>30.346499999999999</v>
      </c>
    </row>
    <row r="59" spans="1:9" ht="21" customHeight="1">
      <c r="A59" t="s">
        <v>137</v>
      </c>
      <c r="B59" s="312" t="s">
        <v>138</v>
      </c>
      <c r="C59" s="313">
        <v>0</v>
      </c>
      <c r="D59" s="313">
        <v>15.76</v>
      </c>
      <c r="E59" s="132"/>
      <c r="G59" s="13">
        <v>303465</v>
      </c>
      <c r="H59">
        <v>10000</v>
      </c>
      <c r="I59">
        <f t="shared" si="2"/>
        <v>30.346499999999999</v>
      </c>
    </row>
    <row r="60" spans="1:9" ht="21" customHeight="1">
      <c r="B60" s="312" t="s">
        <v>139</v>
      </c>
      <c r="C60" s="313">
        <f>C61</f>
        <v>69.760000000000005</v>
      </c>
      <c r="D60" s="313">
        <v>57.76</v>
      </c>
      <c r="E60" s="132">
        <f t="shared" si="3"/>
        <v>0.82798165137614665</v>
      </c>
      <c r="G60" s="13"/>
    </row>
    <row r="61" spans="1:9" ht="21" customHeight="1">
      <c r="B61" s="312" t="s">
        <v>139</v>
      </c>
      <c r="C61" s="313">
        <v>69.760000000000005</v>
      </c>
      <c r="D61" s="313">
        <v>57.76</v>
      </c>
      <c r="E61" s="132">
        <f t="shared" si="3"/>
        <v>0.82798165137614665</v>
      </c>
      <c r="G61" s="13"/>
    </row>
    <row r="62" spans="1:9" ht="21" customHeight="1">
      <c r="A62" t="s">
        <v>140</v>
      </c>
      <c r="B62" s="312" t="s">
        <v>47</v>
      </c>
      <c r="C62" s="313">
        <f>C76+C70+C63+C65+C78+C80+C82+C84+C87</f>
        <v>7269.47102</v>
      </c>
      <c r="D62" s="313">
        <v>1119.8599999999999</v>
      </c>
      <c r="E62" s="132">
        <f t="shared" si="3"/>
        <v>0.15404972341440051</v>
      </c>
      <c r="G62" s="13">
        <v>74413630.780000001</v>
      </c>
      <c r="H62">
        <v>10000</v>
      </c>
      <c r="I62">
        <f>G62/H62</f>
        <v>7441.3630780000003</v>
      </c>
    </row>
    <row r="63" spans="1:9" ht="21" customHeight="1">
      <c r="A63" t="s">
        <v>141</v>
      </c>
      <c r="B63" s="312" t="s">
        <v>142</v>
      </c>
      <c r="C63" s="313">
        <f>C64</f>
        <v>43.633035</v>
      </c>
      <c r="D63" s="313">
        <v>7.4</v>
      </c>
      <c r="E63" s="132">
        <f t="shared" si="3"/>
        <v>0.1695962703488309</v>
      </c>
      <c r="G63" s="13">
        <v>27108</v>
      </c>
      <c r="H63">
        <v>10000</v>
      </c>
      <c r="I63">
        <f>G63/H63</f>
        <v>2.7107999999999999</v>
      </c>
    </row>
    <row r="64" spans="1:9" s="21" customFormat="1" ht="21" customHeight="1">
      <c r="A64" s="134" t="s">
        <v>143</v>
      </c>
      <c r="B64" s="312" t="s">
        <v>144</v>
      </c>
      <c r="C64" s="313">
        <v>43.633035</v>
      </c>
      <c r="D64" s="313">
        <v>7.4</v>
      </c>
      <c r="E64" s="132">
        <f t="shared" si="3"/>
        <v>0.1695962703488309</v>
      </c>
      <c r="G64" s="28">
        <v>27108</v>
      </c>
      <c r="H64" s="21">
        <v>10000</v>
      </c>
      <c r="I64" s="21">
        <f>G64/H64</f>
        <v>2.7107999999999999</v>
      </c>
    </row>
    <row r="65" spans="1:9" ht="21" customHeight="1">
      <c r="A65" t="s">
        <v>145</v>
      </c>
      <c r="B65" s="312" t="s">
        <v>146</v>
      </c>
      <c r="C65" s="313">
        <f>C66+C68+C69+C67</f>
        <v>6276.6015479999996</v>
      </c>
      <c r="D65" s="313">
        <v>288.56</v>
      </c>
      <c r="E65" s="132">
        <f t="shared" si="3"/>
        <v>4.5973923594361005E-2</v>
      </c>
      <c r="G65" s="13">
        <v>59570776.460000001</v>
      </c>
      <c r="H65">
        <v>10000</v>
      </c>
      <c r="I65">
        <f>G65/H65</f>
        <v>5957.0776459999997</v>
      </c>
    </row>
    <row r="66" spans="1:9" s="21" customFormat="1" ht="21" customHeight="1">
      <c r="B66" s="312" t="s">
        <v>147</v>
      </c>
      <c r="C66" s="313">
        <v>9.2764799999999994</v>
      </c>
      <c r="D66" s="313">
        <v>288.56</v>
      </c>
      <c r="E66" s="132">
        <f t="shared" si="3"/>
        <v>31.106626651488497</v>
      </c>
      <c r="G66" s="28"/>
    </row>
    <row r="67" spans="1:9" ht="21" customHeight="1">
      <c r="A67" t="s">
        <v>148</v>
      </c>
      <c r="B67" s="312" t="s">
        <v>82</v>
      </c>
      <c r="C67" s="313"/>
      <c r="D67" s="313"/>
      <c r="E67" s="132"/>
      <c r="G67" s="13">
        <v>49578</v>
      </c>
      <c r="H67">
        <v>10000</v>
      </c>
      <c r="I67">
        <f>G67/H67</f>
        <v>4.9577999999999998</v>
      </c>
    </row>
    <row r="68" spans="1:9" s="21" customFormat="1" ht="21" customHeight="1">
      <c r="A68" s="134" t="s">
        <v>149</v>
      </c>
      <c r="B68" s="312" t="s">
        <v>150</v>
      </c>
      <c r="C68" s="313">
        <v>6267.3250680000001</v>
      </c>
      <c r="D68" s="313"/>
      <c r="E68" s="132">
        <f t="shared" si="3"/>
        <v>0</v>
      </c>
      <c r="G68" s="28">
        <v>31544090.850000001</v>
      </c>
      <c r="H68" s="21">
        <v>10000</v>
      </c>
      <c r="I68" s="21">
        <f>G68/H68</f>
        <v>3154.4090849999998</v>
      </c>
    </row>
    <row r="69" spans="1:9" ht="21" customHeight="1">
      <c r="A69" t="s">
        <v>151</v>
      </c>
      <c r="B69" s="312" t="s">
        <v>152</v>
      </c>
      <c r="C69" s="313">
        <v>0</v>
      </c>
      <c r="D69" s="313"/>
      <c r="E69" s="132"/>
      <c r="G69" s="13">
        <v>27977107.609999999</v>
      </c>
      <c r="H69">
        <v>10000</v>
      </c>
      <c r="I69">
        <f>G69/H69</f>
        <v>2797.7107609999998</v>
      </c>
    </row>
    <row r="70" spans="1:9" ht="21" customHeight="1">
      <c r="A70" t="s">
        <v>153</v>
      </c>
      <c r="B70" s="312" t="s">
        <v>154</v>
      </c>
      <c r="C70" s="313">
        <f>C71+C72+C73+C74+C75</f>
        <v>654.32384400000001</v>
      </c>
      <c r="D70" s="313">
        <v>705.46</v>
      </c>
      <c r="E70" s="132">
        <f t="shared" si="3"/>
        <v>1.0781511425403596</v>
      </c>
      <c r="G70" s="13">
        <v>11230157.130000001</v>
      </c>
      <c r="H70">
        <v>10000</v>
      </c>
      <c r="I70">
        <f>G70/H70</f>
        <v>1123.015713</v>
      </c>
    </row>
    <row r="71" spans="1:9" s="21" customFormat="1" ht="21" customHeight="1">
      <c r="A71" s="134" t="s">
        <v>155</v>
      </c>
      <c r="B71" s="312" t="s">
        <v>156</v>
      </c>
      <c r="C71" s="313">
        <v>21.10162</v>
      </c>
      <c r="D71" s="313">
        <v>22.36</v>
      </c>
      <c r="E71" s="132">
        <f t="shared" si="3"/>
        <v>1.0596342840028394</v>
      </c>
      <c r="G71" s="28">
        <v>1135704.3899999999</v>
      </c>
      <c r="H71" s="21">
        <v>10000</v>
      </c>
      <c r="I71" s="21">
        <f>G71/H71</f>
        <v>113.57043899999999</v>
      </c>
    </row>
    <row r="72" spans="1:9" s="21" customFormat="1" ht="21" customHeight="1">
      <c r="B72" s="312" t="s">
        <v>157</v>
      </c>
      <c r="C72" s="313">
        <v>8.9979399999999998</v>
      </c>
      <c r="D72" s="313">
        <v>9.93</v>
      </c>
      <c r="E72" s="132">
        <f t="shared" si="3"/>
        <v>1.1035859318910772</v>
      </c>
      <c r="G72" s="28"/>
    </row>
    <row r="73" spans="1:9" ht="21" customHeight="1">
      <c r="A73" t="s">
        <v>158</v>
      </c>
      <c r="B73" s="312" t="s">
        <v>159</v>
      </c>
      <c r="C73" s="313">
        <v>416.90693599999997</v>
      </c>
      <c r="D73" s="313">
        <v>448.79</v>
      </c>
      <c r="E73" s="132">
        <f t="shared" si="3"/>
        <v>1.0764752544198499</v>
      </c>
      <c r="G73" s="13">
        <v>6730259.54</v>
      </c>
      <c r="H73">
        <v>10000</v>
      </c>
      <c r="I73">
        <f>G73/H73</f>
        <v>673.02595399999996</v>
      </c>
    </row>
    <row r="74" spans="1:9" ht="21" customHeight="1">
      <c r="A74" t="s">
        <v>160</v>
      </c>
      <c r="B74" s="312" t="s">
        <v>161</v>
      </c>
      <c r="C74" s="313">
        <v>207.31734800000001</v>
      </c>
      <c r="D74" s="313">
        <v>224.39</v>
      </c>
      <c r="E74" s="132">
        <f t="shared" si="3"/>
        <v>1.0823503298913508</v>
      </c>
      <c r="G74" s="13">
        <v>3364193.2</v>
      </c>
      <c r="H74">
        <v>10000</v>
      </c>
      <c r="I74">
        <f>G74/H74</f>
        <v>336.41932000000003</v>
      </c>
    </row>
    <row r="75" spans="1:9" ht="21" customHeight="1">
      <c r="B75" s="312" t="s">
        <v>162</v>
      </c>
      <c r="C75" s="313">
        <v>0</v>
      </c>
      <c r="D75" s="313"/>
      <c r="E75" s="132"/>
      <c r="G75" s="13"/>
    </row>
    <row r="76" spans="1:9" ht="21" customHeight="1">
      <c r="B76" s="312" t="s">
        <v>163</v>
      </c>
      <c r="C76" s="313">
        <f>C77</f>
        <v>188.485578</v>
      </c>
      <c r="D76" s="313"/>
      <c r="E76" s="132"/>
      <c r="G76" s="13"/>
    </row>
    <row r="77" spans="1:9" ht="21" customHeight="1">
      <c r="B77" s="312" t="s">
        <v>164</v>
      </c>
      <c r="C77" s="313">
        <v>188.485578</v>
      </c>
      <c r="D77" s="313"/>
      <c r="E77" s="132"/>
      <c r="G77" s="13"/>
    </row>
    <row r="78" spans="1:9" ht="21" customHeight="1">
      <c r="B78" s="312" t="s">
        <v>165</v>
      </c>
      <c r="C78" s="313">
        <f>C79</f>
        <v>1.2765</v>
      </c>
      <c r="D78" s="313">
        <v>49</v>
      </c>
      <c r="E78" s="132"/>
      <c r="G78" s="13"/>
    </row>
    <row r="79" spans="1:9" ht="21" customHeight="1">
      <c r="B79" s="312" t="s">
        <v>166</v>
      </c>
      <c r="C79" s="313">
        <v>1.2765</v>
      </c>
      <c r="D79" s="313">
        <v>49</v>
      </c>
      <c r="E79" s="132"/>
      <c r="G79" s="13"/>
    </row>
    <row r="80" spans="1:9" ht="21" customHeight="1">
      <c r="A80" t="s">
        <v>167</v>
      </c>
      <c r="B80" s="312" t="s">
        <v>168</v>
      </c>
      <c r="C80" s="313">
        <f>C81</f>
        <v>45.551153999999997</v>
      </c>
      <c r="D80" s="313">
        <v>5.43</v>
      </c>
      <c r="E80" s="132">
        <f t="shared" si="3"/>
        <v>0.11920663963859182</v>
      </c>
      <c r="G80" s="13">
        <v>281707.59999999998</v>
      </c>
      <c r="H80">
        <v>10000</v>
      </c>
      <c r="I80">
        <f t="shared" ref="I80:I89" si="4">G80/H80</f>
        <v>28.170760000000001</v>
      </c>
    </row>
    <row r="81" spans="1:9" ht="21" customHeight="1">
      <c r="A81" t="s">
        <v>169</v>
      </c>
      <c r="B81" s="312" t="s">
        <v>170</v>
      </c>
      <c r="C81" s="313">
        <v>45.551153999999997</v>
      </c>
      <c r="D81" s="313">
        <v>5.43</v>
      </c>
      <c r="E81" s="132">
        <f t="shared" si="3"/>
        <v>0.11920663963859182</v>
      </c>
      <c r="G81" s="13">
        <v>281707.59999999998</v>
      </c>
      <c r="H81">
        <v>10000</v>
      </c>
      <c r="I81">
        <f t="shared" si="4"/>
        <v>28.170760000000001</v>
      </c>
    </row>
    <row r="82" spans="1:9" ht="21" customHeight="1">
      <c r="B82" s="312" t="s">
        <v>171</v>
      </c>
      <c r="C82" s="313">
        <f>C83</f>
        <v>4.3</v>
      </c>
      <c r="D82" s="313">
        <v>10</v>
      </c>
      <c r="E82" s="132"/>
      <c r="G82" s="13"/>
    </row>
    <row r="83" spans="1:9" ht="21" customHeight="1">
      <c r="B83" s="312" t="s">
        <v>172</v>
      </c>
      <c r="C83" s="313">
        <v>4.3</v>
      </c>
      <c r="D83" s="313">
        <v>10</v>
      </c>
      <c r="E83" s="132"/>
      <c r="G83" s="13"/>
    </row>
    <row r="84" spans="1:9" ht="21" customHeight="1">
      <c r="A84" t="s">
        <v>173</v>
      </c>
      <c r="B84" s="312" t="s">
        <v>174</v>
      </c>
      <c r="C84" s="313">
        <f>C85+C86</f>
        <v>55.299360999999998</v>
      </c>
      <c r="D84" s="313">
        <v>54.01</v>
      </c>
      <c r="E84" s="132">
        <f t="shared" si="3"/>
        <v>0.97668398012772695</v>
      </c>
      <c r="G84" s="13">
        <v>544972.6</v>
      </c>
      <c r="H84">
        <v>10000</v>
      </c>
      <c r="I84">
        <f t="shared" si="4"/>
        <v>54.497259999999997</v>
      </c>
    </row>
    <row r="85" spans="1:9" ht="21" customHeight="1">
      <c r="A85" t="s">
        <v>175</v>
      </c>
      <c r="B85" s="312" t="s">
        <v>176</v>
      </c>
      <c r="C85" s="313">
        <v>45.729861</v>
      </c>
      <c r="D85" s="313">
        <v>44.01</v>
      </c>
      <c r="E85" s="132">
        <f t="shared" si="3"/>
        <v>0.96239085441348704</v>
      </c>
      <c r="G85" s="13">
        <v>432905.6</v>
      </c>
      <c r="H85">
        <v>10000</v>
      </c>
      <c r="I85">
        <f t="shared" si="4"/>
        <v>43.290559999999999</v>
      </c>
    </row>
    <row r="86" spans="1:9" ht="21" customHeight="1">
      <c r="A86" t="s">
        <v>177</v>
      </c>
      <c r="B86" s="312" t="s">
        <v>178</v>
      </c>
      <c r="C86" s="313">
        <v>9.5694999999999997</v>
      </c>
      <c r="D86" s="313">
        <v>10</v>
      </c>
      <c r="E86" s="132">
        <f t="shared" si="3"/>
        <v>1.0449866764198756</v>
      </c>
      <c r="G86" s="13">
        <v>112067</v>
      </c>
      <c r="H86">
        <v>10000</v>
      </c>
      <c r="I86">
        <f t="shared" si="4"/>
        <v>11.2067</v>
      </c>
    </row>
    <row r="87" spans="1:9" ht="21" customHeight="1">
      <c r="A87" t="s">
        <v>179</v>
      </c>
      <c r="B87" s="312" t="s">
        <v>180</v>
      </c>
      <c r="C87" s="313">
        <f>C88</f>
        <v>0</v>
      </c>
      <c r="D87" s="313"/>
      <c r="E87" s="132"/>
      <c r="G87" s="13">
        <v>2758908.99</v>
      </c>
      <c r="H87">
        <v>10000</v>
      </c>
      <c r="I87">
        <f t="shared" si="4"/>
        <v>275.89089899999999</v>
      </c>
    </row>
    <row r="88" spans="1:9" ht="21" customHeight="1">
      <c r="A88" t="s">
        <v>181</v>
      </c>
      <c r="B88" s="312" t="s">
        <v>182</v>
      </c>
      <c r="C88" s="313"/>
      <c r="D88" s="313"/>
      <c r="E88" s="132"/>
      <c r="G88" s="13">
        <v>2758908.99</v>
      </c>
      <c r="H88">
        <v>10000</v>
      </c>
      <c r="I88">
        <f t="shared" si="4"/>
        <v>275.89089899999999</v>
      </c>
    </row>
    <row r="89" spans="1:9" ht="21" customHeight="1">
      <c r="A89" t="s">
        <v>183</v>
      </c>
      <c r="B89" s="312" t="s">
        <v>48</v>
      </c>
      <c r="C89" s="313">
        <f>C90+C92+C96+C101+C103+++C105+C110+C112</f>
        <v>9570.8810740000008</v>
      </c>
      <c r="D89" s="313">
        <v>3791.11</v>
      </c>
      <c r="E89" s="132">
        <f t="shared" si="3"/>
        <v>0.39610877730983701</v>
      </c>
      <c r="G89" s="13">
        <v>60231631.890000001</v>
      </c>
      <c r="H89">
        <v>10000</v>
      </c>
      <c r="I89">
        <f t="shared" si="4"/>
        <v>6023.1631889999999</v>
      </c>
    </row>
    <row r="90" spans="1:9" ht="21" customHeight="1">
      <c r="B90" s="312" t="s">
        <v>184</v>
      </c>
      <c r="C90" s="313">
        <f>C91</f>
        <v>20.154240000000001</v>
      </c>
      <c r="D90" s="313"/>
      <c r="E90" s="132">
        <f t="shared" si="3"/>
        <v>0</v>
      </c>
      <c r="G90" s="13"/>
    </row>
    <row r="91" spans="1:9" ht="21" customHeight="1">
      <c r="B91" s="312" t="s">
        <v>185</v>
      </c>
      <c r="C91" s="313">
        <v>20.154240000000001</v>
      </c>
      <c r="D91" s="313"/>
      <c r="E91" s="132">
        <f t="shared" si="3"/>
        <v>0</v>
      </c>
      <c r="G91" s="13"/>
    </row>
    <row r="92" spans="1:9" ht="21" customHeight="1">
      <c r="A92" t="s">
        <v>186</v>
      </c>
      <c r="B92" s="312" t="s">
        <v>187</v>
      </c>
      <c r="C92" s="313">
        <f>C93+C94+C95</f>
        <v>6251.1225780000004</v>
      </c>
      <c r="D92" s="313">
        <v>1780.92</v>
      </c>
      <c r="E92" s="132">
        <f t="shared" ref="E92:E125" si="5">D92/C92</f>
        <v>0.28489602911766804</v>
      </c>
      <c r="G92" s="13">
        <v>39744401.060000002</v>
      </c>
      <c r="H92">
        <v>10000</v>
      </c>
      <c r="I92">
        <f t="shared" ref="I92:I99" si="6">G92/H92</f>
        <v>3974.440106</v>
      </c>
    </row>
    <row r="93" spans="1:9" ht="21" customHeight="1">
      <c r="A93" t="s">
        <v>188</v>
      </c>
      <c r="B93" s="312" t="s">
        <v>189</v>
      </c>
      <c r="C93" s="313">
        <v>0.68620000000000003</v>
      </c>
      <c r="D93" s="313">
        <v>49.5</v>
      </c>
      <c r="E93" s="132">
        <f t="shared" si="5"/>
        <v>72.136403380938503</v>
      </c>
      <c r="G93" s="13">
        <v>20000</v>
      </c>
      <c r="H93">
        <v>10000</v>
      </c>
      <c r="I93">
        <f t="shared" si="6"/>
        <v>2</v>
      </c>
    </row>
    <row r="94" spans="1:9" ht="21" customHeight="1">
      <c r="A94" t="s">
        <v>190</v>
      </c>
      <c r="B94" s="312" t="s">
        <v>191</v>
      </c>
      <c r="C94" s="313">
        <v>6132.5919530000001</v>
      </c>
      <c r="D94" s="313">
        <v>1611.99</v>
      </c>
      <c r="E94" s="132">
        <f t="shared" si="5"/>
        <v>0.26285622985423501</v>
      </c>
      <c r="G94" s="13">
        <v>39320154.619999997</v>
      </c>
      <c r="H94">
        <v>10000</v>
      </c>
      <c r="I94">
        <f t="shared" si="6"/>
        <v>3932.0154619999998</v>
      </c>
    </row>
    <row r="95" spans="1:9" ht="21" customHeight="1">
      <c r="A95" t="s">
        <v>192</v>
      </c>
      <c r="B95" s="312" t="s">
        <v>193</v>
      </c>
      <c r="C95" s="313">
        <v>117.844425</v>
      </c>
      <c r="D95" s="313">
        <v>119.43</v>
      </c>
      <c r="E95" s="132">
        <f t="shared" si="5"/>
        <v>1.0134548155332763</v>
      </c>
      <c r="G95" s="13">
        <v>404246.44</v>
      </c>
      <c r="H95">
        <v>10000</v>
      </c>
      <c r="I95">
        <f t="shared" si="6"/>
        <v>40.424644000000001</v>
      </c>
    </row>
    <row r="96" spans="1:9" ht="21" customHeight="1">
      <c r="A96" t="s">
        <v>194</v>
      </c>
      <c r="B96" s="312" t="s">
        <v>195</v>
      </c>
      <c r="C96" s="313">
        <f>C98+C99+C97+C100</f>
        <v>2987.1653489999999</v>
      </c>
      <c r="D96" s="313">
        <v>1163.4000000000001</v>
      </c>
      <c r="E96" s="132">
        <f t="shared" si="5"/>
        <v>0.38946622100764067</v>
      </c>
      <c r="G96" s="13">
        <v>15052517.09</v>
      </c>
      <c r="H96">
        <v>10000</v>
      </c>
      <c r="I96">
        <f t="shared" si="6"/>
        <v>1505.2517089999999</v>
      </c>
    </row>
    <row r="97" spans="1:9" ht="21" customHeight="1">
      <c r="A97" t="s">
        <v>196</v>
      </c>
      <c r="B97" s="312" t="s">
        <v>197</v>
      </c>
      <c r="C97" s="313">
        <v>1742.4759590000001</v>
      </c>
      <c r="D97" s="313">
        <v>1054.48</v>
      </c>
      <c r="E97" s="132">
        <f t="shared" si="5"/>
        <v>0.60516186438816744</v>
      </c>
      <c r="G97" s="13">
        <v>14958168.77</v>
      </c>
      <c r="H97">
        <v>10000</v>
      </c>
      <c r="I97">
        <f t="shared" si="6"/>
        <v>1495.816877</v>
      </c>
    </row>
    <row r="98" spans="1:9" ht="21" customHeight="1">
      <c r="A98" t="s">
        <v>198</v>
      </c>
      <c r="B98" s="312" t="s">
        <v>199</v>
      </c>
      <c r="C98" s="313">
        <v>4.9348330000000002</v>
      </c>
      <c r="D98" s="313">
        <v>58.93</v>
      </c>
      <c r="E98" s="132">
        <f t="shared" si="5"/>
        <v>11.941640173031184</v>
      </c>
      <c r="G98" s="13">
        <v>29717.11</v>
      </c>
      <c r="H98">
        <v>10000</v>
      </c>
      <c r="I98">
        <f t="shared" si="6"/>
        <v>2.971711</v>
      </c>
    </row>
    <row r="99" spans="1:9" ht="21" customHeight="1">
      <c r="A99" t="s">
        <v>200</v>
      </c>
      <c r="B99" s="312" t="s">
        <v>201</v>
      </c>
      <c r="C99" s="313">
        <v>899.88455699999997</v>
      </c>
      <c r="D99" s="313">
        <v>550</v>
      </c>
      <c r="E99" s="132">
        <f t="shared" si="5"/>
        <v>0.61118950838935227</v>
      </c>
      <c r="G99" s="13">
        <v>64631.21</v>
      </c>
      <c r="H99">
        <v>10000</v>
      </c>
      <c r="I99">
        <f t="shared" si="6"/>
        <v>6.4631210000000001</v>
      </c>
    </row>
    <row r="100" spans="1:9" ht="21" customHeight="1">
      <c r="B100" s="312" t="s">
        <v>202</v>
      </c>
      <c r="C100" s="313">
        <v>339.87</v>
      </c>
      <c r="D100" s="313"/>
      <c r="E100" s="132">
        <f t="shared" si="5"/>
        <v>0</v>
      </c>
      <c r="G100" s="13"/>
    </row>
    <row r="101" spans="1:9" ht="21" customHeight="1">
      <c r="B101" s="312" t="s">
        <v>203</v>
      </c>
      <c r="C101" s="313">
        <f>C102</f>
        <v>0</v>
      </c>
      <c r="D101" s="313"/>
      <c r="E101" s="132"/>
      <c r="G101" s="13"/>
    </row>
    <row r="102" spans="1:9" ht="21" customHeight="1">
      <c r="B102" s="312" t="s">
        <v>204</v>
      </c>
      <c r="C102" s="313">
        <v>0</v>
      </c>
      <c r="D102" s="313"/>
      <c r="E102" s="132"/>
      <c r="G102" s="13"/>
    </row>
    <row r="103" spans="1:9" ht="21" customHeight="1">
      <c r="A103" t="s">
        <v>205</v>
      </c>
      <c r="B103" s="312" t="s">
        <v>206</v>
      </c>
      <c r="C103" s="313">
        <f>C104</f>
        <v>10.853358</v>
      </c>
      <c r="D103" s="313">
        <v>27</v>
      </c>
      <c r="E103" s="132">
        <f t="shared" si="5"/>
        <v>2.4877093338301379</v>
      </c>
      <c r="G103" s="13">
        <v>824661</v>
      </c>
      <c r="H103">
        <v>10000</v>
      </c>
      <c r="I103">
        <f t="shared" ref="I103:I109" si="7">G103/H103</f>
        <v>82.466099999999997</v>
      </c>
    </row>
    <row r="104" spans="1:9" ht="21" customHeight="1">
      <c r="A104" t="s">
        <v>207</v>
      </c>
      <c r="B104" s="312" t="s">
        <v>208</v>
      </c>
      <c r="C104" s="313">
        <v>10.853358</v>
      </c>
      <c r="D104" s="313">
        <v>27</v>
      </c>
      <c r="E104" s="132">
        <f t="shared" si="5"/>
        <v>2.4877093338301379</v>
      </c>
      <c r="G104" s="13">
        <v>824661</v>
      </c>
      <c r="H104">
        <v>10000</v>
      </c>
      <c r="I104">
        <f t="shared" si="7"/>
        <v>82.466099999999997</v>
      </c>
    </row>
    <row r="105" spans="1:9" ht="21" customHeight="1">
      <c r="A105" t="s">
        <v>209</v>
      </c>
      <c r="B105" s="312" t="s">
        <v>210</v>
      </c>
      <c r="C105" s="313">
        <f>C106+C107+C108+C109</f>
        <v>301.58554900000001</v>
      </c>
      <c r="D105" s="313">
        <v>319.79000000000002</v>
      </c>
      <c r="E105" s="132">
        <f t="shared" si="5"/>
        <v>1.0603624777790663</v>
      </c>
      <c r="G105" s="13">
        <v>4610052.74</v>
      </c>
      <c r="H105">
        <v>10000</v>
      </c>
      <c r="I105">
        <f t="shared" si="7"/>
        <v>461.00527399999999</v>
      </c>
    </row>
    <row r="106" spans="1:9" ht="21" customHeight="1">
      <c r="A106" t="s">
        <v>211</v>
      </c>
      <c r="B106" s="312" t="s">
        <v>212</v>
      </c>
      <c r="C106" s="313">
        <v>103.07903399999999</v>
      </c>
      <c r="D106" s="313">
        <v>107.21</v>
      </c>
      <c r="E106" s="132">
        <f t="shared" si="5"/>
        <v>1.0400757151061388</v>
      </c>
      <c r="G106" s="13">
        <v>629706.03</v>
      </c>
      <c r="H106">
        <v>10000</v>
      </c>
      <c r="I106">
        <f t="shared" si="7"/>
        <v>62.970602999999997</v>
      </c>
    </row>
    <row r="107" spans="1:9" ht="21" customHeight="1">
      <c r="A107" t="s">
        <v>213</v>
      </c>
      <c r="B107" s="312" t="s">
        <v>214</v>
      </c>
      <c r="C107" s="313">
        <v>161.29949400000001</v>
      </c>
      <c r="D107" s="313">
        <v>173.28</v>
      </c>
      <c r="E107" s="132">
        <f t="shared" si="5"/>
        <v>1.0742749137204359</v>
      </c>
      <c r="G107" s="13">
        <v>2782698.39</v>
      </c>
      <c r="H107">
        <v>10000</v>
      </c>
      <c r="I107">
        <f t="shared" si="7"/>
        <v>278.26983899999999</v>
      </c>
    </row>
    <row r="108" spans="1:9" ht="21" customHeight="1">
      <c r="A108" t="s">
        <v>215</v>
      </c>
      <c r="B108" s="312" t="s">
        <v>216</v>
      </c>
      <c r="C108" s="313">
        <v>18.849146000000001</v>
      </c>
      <c r="D108" s="313">
        <v>19.93</v>
      </c>
      <c r="E108" s="132">
        <f t="shared" si="5"/>
        <v>1.0573423326446725</v>
      </c>
      <c r="G108" s="13">
        <v>31632.28</v>
      </c>
      <c r="H108">
        <v>10000</v>
      </c>
      <c r="I108">
        <f t="shared" si="7"/>
        <v>3.1632280000000002</v>
      </c>
    </row>
    <row r="109" spans="1:9" ht="21" customHeight="1">
      <c r="A109" t="s">
        <v>217</v>
      </c>
      <c r="B109" s="312" t="s">
        <v>218</v>
      </c>
      <c r="C109" s="313">
        <v>18.357875</v>
      </c>
      <c r="D109" s="313">
        <v>19.37</v>
      </c>
      <c r="E109" s="132">
        <f t="shared" si="5"/>
        <v>1.0551330151229377</v>
      </c>
      <c r="G109" s="13">
        <v>1166016.04</v>
      </c>
      <c r="H109">
        <v>10000</v>
      </c>
      <c r="I109">
        <f t="shared" si="7"/>
        <v>116.60160399999999</v>
      </c>
    </row>
    <row r="110" spans="1:9" ht="21" customHeight="1">
      <c r="B110" s="312" t="s">
        <v>219</v>
      </c>
      <c r="C110" s="313">
        <f>C111</f>
        <v>0</v>
      </c>
      <c r="D110" s="313"/>
      <c r="E110" s="132"/>
      <c r="G110" s="13"/>
    </row>
    <row r="111" spans="1:9" ht="21" customHeight="1">
      <c r="B111" s="312" t="s">
        <v>220</v>
      </c>
      <c r="C111" s="313">
        <v>0</v>
      </c>
      <c r="D111" s="313"/>
      <c r="E111" s="132"/>
      <c r="G111" s="13"/>
    </row>
    <row r="112" spans="1:9" ht="21" customHeight="1">
      <c r="B112" s="312" t="s">
        <v>221</v>
      </c>
      <c r="C112" s="313">
        <f>C113</f>
        <v>0</v>
      </c>
      <c r="D112" s="313"/>
      <c r="E112" s="132"/>
      <c r="G112" s="13"/>
    </row>
    <row r="113" spans="1:9" ht="21" customHeight="1">
      <c r="B113" s="312" t="s">
        <v>221</v>
      </c>
      <c r="C113" s="313"/>
      <c r="D113" s="313"/>
      <c r="E113" s="132"/>
      <c r="G113" s="13"/>
    </row>
    <row r="114" spans="1:9" ht="21" customHeight="1">
      <c r="A114" t="s">
        <v>222</v>
      </c>
      <c r="B114" s="312" t="s">
        <v>49</v>
      </c>
      <c r="C114" s="313">
        <f>C115</f>
        <v>138.15105500000001</v>
      </c>
      <c r="D114" s="313">
        <v>288.95999999999998</v>
      </c>
      <c r="E114" s="132">
        <f t="shared" si="5"/>
        <v>2.0916235493098476</v>
      </c>
      <c r="G114" s="13">
        <v>828331.3</v>
      </c>
      <c r="H114">
        <v>10000</v>
      </c>
      <c r="I114">
        <f t="shared" ref="I114:I124" si="8">G114/H114</f>
        <v>82.833129999999997</v>
      </c>
    </row>
    <row r="115" spans="1:9" ht="21" customHeight="1">
      <c r="A115" t="s">
        <v>223</v>
      </c>
      <c r="B115" s="312" t="s">
        <v>224</v>
      </c>
      <c r="C115" s="313">
        <f>C116</f>
        <v>138.15105500000001</v>
      </c>
      <c r="D115" s="313">
        <v>288.95999999999998</v>
      </c>
      <c r="E115" s="132">
        <f t="shared" si="5"/>
        <v>2.0916235493098476</v>
      </c>
      <c r="G115" s="13">
        <v>828331.3</v>
      </c>
      <c r="H115">
        <v>10000</v>
      </c>
      <c r="I115">
        <f t="shared" si="8"/>
        <v>82.833129999999997</v>
      </c>
    </row>
    <row r="116" spans="1:9" ht="21" customHeight="1">
      <c r="A116" t="s">
        <v>225</v>
      </c>
      <c r="B116" s="312" t="s">
        <v>226</v>
      </c>
      <c r="C116" s="313">
        <v>138.15105500000001</v>
      </c>
      <c r="D116" s="313">
        <v>268.95999999999998</v>
      </c>
      <c r="E116" s="132">
        <f t="shared" si="5"/>
        <v>1.9468544775137617</v>
      </c>
      <c r="G116" s="13">
        <v>828331.3</v>
      </c>
      <c r="H116">
        <v>10000</v>
      </c>
      <c r="I116">
        <f t="shared" si="8"/>
        <v>82.833129999999997</v>
      </c>
    </row>
    <row r="117" spans="1:9" ht="21" customHeight="1">
      <c r="B117" s="312" t="s">
        <v>523</v>
      </c>
      <c r="C117" s="313"/>
      <c r="D117" s="313">
        <v>20</v>
      </c>
      <c r="E117" s="132"/>
      <c r="G117" s="13"/>
    </row>
    <row r="118" spans="1:9" ht="21" customHeight="1">
      <c r="A118" t="s">
        <v>227</v>
      </c>
      <c r="B118" s="312" t="s">
        <v>50</v>
      </c>
      <c r="C118" s="313">
        <f>C119+C121+C125+C127+C123</f>
        <v>80966.970247000005</v>
      </c>
      <c r="D118" s="313">
        <v>15037.1</v>
      </c>
      <c r="E118" s="132">
        <f t="shared" si="5"/>
        <v>0.18571894136741712</v>
      </c>
      <c r="G118" s="13">
        <v>501649479.24000001</v>
      </c>
      <c r="H118">
        <v>10000</v>
      </c>
      <c r="I118">
        <f t="shared" si="8"/>
        <v>50164.947924</v>
      </c>
    </row>
    <row r="119" spans="1:9" ht="21" customHeight="1">
      <c r="A119" t="s">
        <v>228</v>
      </c>
      <c r="B119" s="312" t="s">
        <v>229</v>
      </c>
      <c r="C119" s="313">
        <f>C120</f>
        <v>1118.491863</v>
      </c>
      <c r="D119" s="313">
        <v>1265.0999999999999</v>
      </c>
      <c r="E119" s="132">
        <f t="shared" si="5"/>
        <v>1.1310766236660588</v>
      </c>
      <c r="G119" s="13">
        <v>20791771.640000001</v>
      </c>
      <c r="H119">
        <v>10000</v>
      </c>
      <c r="I119">
        <f t="shared" si="8"/>
        <v>2079.1771640000002</v>
      </c>
    </row>
    <row r="120" spans="1:9" ht="21" customHeight="1">
      <c r="A120" t="s">
        <v>230</v>
      </c>
      <c r="B120" s="312" t="s">
        <v>231</v>
      </c>
      <c r="C120" s="313">
        <v>1118.491863</v>
      </c>
      <c r="D120" s="313">
        <v>1265.0999999999999</v>
      </c>
      <c r="E120" s="132">
        <f t="shared" si="5"/>
        <v>1.1310766236660588</v>
      </c>
      <c r="G120" s="13">
        <v>20791771.640000001</v>
      </c>
      <c r="H120">
        <v>10000</v>
      </c>
      <c r="I120">
        <f t="shared" si="8"/>
        <v>2079.1771640000002</v>
      </c>
    </row>
    <row r="121" spans="1:9" ht="21" customHeight="1">
      <c r="A121" t="s">
        <v>232</v>
      </c>
      <c r="B121" s="312" t="s">
        <v>233</v>
      </c>
      <c r="C121" s="313">
        <f>C122</f>
        <v>1529.8289400000001</v>
      </c>
      <c r="D121" s="313">
        <v>6230</v>
      </c>
      <c r="E121" s="132">
        <f t="shared" si="5"/>
        <v>4.0723507296181749</v>
      </c>
      <c r="G121" s="13">
        <v>31372707.600000001</v>
      </c>
      <c r="H121">
        <v>10000</v>
      </c>
      <c r="I121">
        <f t="shared" si="8"/>
        <v>3137.2707599999999</v>
      </c>
    </row>
    <row r="122" spans="1:9" ht="21" customHeight="1">
      <c r="A122" t="s">
        <v>234</v>
      </c>
      <c r="B122" s="312" t="s">
        <v>235</v>
      </c>
      <c r="C122" s="313">
        <v>1529.8289400000001</v>
      </c>
      <c r="D122" s="313">
        <v>6230</v>
      </c>
      <c r="E122" s="132">
        <f t="shared" si="5"/>
        <v>4.0723507296181749</v>
      </c>
      <c r="G122" s="13">
        <v>31372707.600000001</v>
      </c>
      <c r="H122">
        <v>10000</v>
      </c>
      <c r="I122">
        <f t="shared" si="8"/>
        <v>3137.2707599999999</v>
      </c>
    </row>
    <row r="123" spans="1:9" ht="21" customHeight="1">
      <c r="A123" t="s">
        <v>236</v>
      </c>
      <c r="B123" s="312" t="s">
        <v>237</v>
      </c>
      <c r="C123" s="313">
        <f>C124</f>
        <v>1629.1876179999999</v>
      </c>
      <c r="D123" s="313">
        <v>1845</v>
      </c>
      <c r="E123" s="132">
        <f t="shared" si="5"/>
        <v>1.1324662547245066</v>
      </c>
      <c r="G123" s="13">
        <v>65000</v>
      </c>
      <c r="H123">
        <v>10000</v>
      </c>
      <c r="I123">
        <f t="shared" si="8"/>
        <v>6.5</v>
      </c>
    </row>
    <row r="124" spans="1:9" ht="21" customHeight="1">
      <c r="A124" t="s">
        <v>238</v>
      </c>
      <c r="B124" s="312" t="s">
        <v>239</v>
      </c>
      <c r="C124" s="313">
        <v>1629.1876179999999</v>
      </c>
      <c r="D124" s="313">
        <v>1845</v>
      </c>
      <c r="E124" s="132">
        <f t="shared" si="5"/>
        <v>1.1324662547245066</v>
      </c>
      <c r="G124" s="13">
        <v>65000</v>
      </c>
      <c r="H124">
        <v>10000</v>
      </c>
      <c r="I124">
        <f t="shared" si="8"/>
        <v>6.5</v>
      </c>
    </row>
    <row r="125" spans="1:9" ht="21" customHeight="1">
      <c r="B125" s="312" t="s">
        <v>240</v>
      </c>
      <c r="C125" s="313">
        <f>C126</f>
        <v>73098.851626000003</v>
      </c>
      <c r="D125" s="313">
        <v>5697</v>
      </c>
      <c r="E125" s="132">
        <f t="shared" si="5"/>
        <v>7.7935560864182921E-2</v>
      </c>
      <c r="G125" s="13"/>
    </row>
    <row r="126" spans="1:9" ht="21" customHeight="1">
      <c r="B126" s="312" t="s">
        <v>240</v>
      </c>
      <c r="C126" s="313">
        <v>73098.851626000003</v>
      </c>
      <c r="D126" s="313">
        <v>5697</v>
      </c>
      <c r="E126" s="132"/>
      <c r="G126" s="13"/>
    </row>
    <row r="127" spans="1:9" ht="21" customHeight="1">
      <c r="A127" t="s">
        <v>241</v>
      </c>
      <c r="B127" s="312" t="s">
        <v>242</v>
      </c>
      <c r="C127" s="313">
        <f>C128+C129</f>
        <v>3590.6102000000001</v>
      </c>
      <c r="D127" s="313"/>
      <c r="E127" s="132">
        <f>D127/C127</f>
        <v>0</v>
      </c>
      <c r="G127" s="13">
        <v>449420000</v>
      </c>
      <c r="H127">
        <v>10000</v>
      </c>
      <c r="I127">
        <f>G127/H127</f>
        <v>44942</v>
      </c>
    </row>
    <row r="128" spans="1:9" ht="21" customHeight="1">
      <c r="A128" t="s">
        <v>243</v>
      </c>
      <c r="B128" s="312" t="s">
        <v>244</v>
      </c>
      <c r="C128" s="313">
        <v>3510</v>
      </c>
      <c r="D128" s="313"/>
      <c r="E128" s="132">
        <f>D128/C128</f>
        <v>0</v>
      </c>
      <c r="G128" s="13">
        <v>449420000</v>
      </c>
      <c r="H128">
        <v>10000</v>
      </c>
      <c r="I128">
        <f>G128/H128</f>
        <v>44942</v>
      </c>
    </row>
    <row r="129" spans="1:9" ht="21" customHeight="1">
      <c r="B129" s="312" t="s">
        <v>245</v>
      </c>
      <c r="C129" s="313">
        <v>80.610200000000006</v>
      </c>
      <c r="D129" s="313"/>
      <c r="E129" s="132"/>
      <c r="G129" s="13"/>
    </row>
    <row r="130" spans="1:9" ht="21" customHeight="1">
      <c r="A130" t="s">
        <v>246</v>
      </c>
      <c r="B130" s="312" t="s">
        <v>51</v>
      </c>
      <c r="C130" s="313">
        <f>C133+C136+C138+C131</f>
        <v>2742.3409179999999</v>
      </c>
      <c r="D130" s="313">
        <v>5334.65</v>
      </c>
      <c r="E130" s="132">
        <f>D130/C130</f>
        <v>1.9452905964334226</v>
      </c>
      <c r="G130" s="13">
        <v>18409760</v>
      </c>
      <c r="H130">
        <v>10000</v>
      </c>
      <c r="I130">
        <f>G130/H130</f>
        <v>1840.9760000000001</v>
      </c>
    </row>
    <row r="131" spans="1:9" ht="21" customHeight="1">
      <c r="A131" t="s">
        <v>247</v>
      </c>
      <c r="B131" s="312" t="s">
        <v>248</v>
      </c>
      <c r="C131" s="313">
        <f>C132</f>
        <v>2078.5084000000002</v>
      </c>
      <c r="D131" s="313"/>
      <c r="E131" s="132">
        <f>D131/C131</f>
        <v>0</v>
      </c>
      <c r="G131" s="13">
        <v>18409760</v>
      </c>
      <c r="H131">
        <v>10000</v>
      </c>
      <c r="I131">
        <f>G131/H131</f>
        <v>1840.9760000000001</v>
      </c>
    </row>
    <row r="132" spans="1:9" ht="21" customHeight="1">
      <c r="A132" t="s">
        <v>249</v>
      </c>
      <c r="B132" s="312" t="s">
        <v>250</v>
      </c>
      <c r="C132" s="313">
        <v>2078.5084000000002</v>
      </c>
      <c r="D132" s="313"/>
      <c r="E132" s="132">
        <f>D132/C132</f>
        <v>0</v>
      </c>
      <c r="G132" s="13">
        <v>18409760</v>
      </c>
      <c r="H132">
        <v>10000</v>
      </c>
      <c r="I132">
        <f>G132/H132</f>
        <v>1840.9760000000001</v>
      </c>
    </row>
    <row r="133" spans="1:9" ht="21" customHeight="1">
      <c r="B133" s="312" t="s">
        <v>251</v>
      </c>
      <c r="C133" s="313">
        <f>C134+C135</f>
        <v>654.07692399999996</v>
      </c>
      <c r="D133" s="313">
        <v>2949.13</v>
      </c>
      <c r="E133" s="132"/>
      <c r="G133" s="13"/>
    </row>
    <row r="134" spans="1:9" ht="21" customHeight="1">
      <c r="B134" s="312" t="s">
        <v>252</v>
      </c>
      <c r="C134" s="313">
        <v>0.9</v>
      </c>
      <c r="D134" s="313">
        <v>8.43</v>
      </c>
      <c r="E134" s="132"/>
      <c r="G134" s="13"/>
    </row>
    <row r="135" spans="1:9" ht="21" customHeight="1">
      <c r="B135" s="312" t="s">
        <v>253</v>
      </c>
      <c r="C135" s="313">
        <v>653.17692399999999</v>
      </c>
      <c r="D135" s="313">
        <v>2940.7</v>
      </c>
      <c r="E135" s="132"/>
      <c r="G135" s="13"/>
    </row>
    <row r="136" spans="1:9" ht="21" customHeight="1">
      <c r="B136" s="312" t="s">
        <v>254</v>
      </c>
      <c r="C136" s="313">
        <f>C137</f>
        <v>9.7555940000000003</v>
      </c>
      <c r="D136" s="313"/>
      <c r="E136" s="132"/>
      <c r="G136" s="13"/>
    </row>
    <row r="137" spans="1:9" ht="21" customHeight="1">
      <c r="B137" s="312" t="s">
        <v>255</v>
      </c>
      <c r="C137" s="313">
        <v>9.7555940000000003</v>
      </c>
      <c r="D137" s="313"/>
      <c r="E137" s="132"/>
      <c r="G137" s="13"/>
    </row>
    <row r="138" spans="1:9" ht="21" customHeight="1">
      <c r="B138" s="312" t="s">
        <v>248</v>
      </c>
      <c r="C138" s="313">
        <f>C139</f>
        <v>0</v>
      </c>
      <c r="D138" s="313">
        <v>2385.5100000000002</v>
      </c>
      <c r="E138" s="132"/>
      <c r="G138" s="13"/>
    </row>
    <row r="139" spans="1:9" ht="21" customHeight="1">
      <c r="B139" s="312" t="s">
        <v>256</v>
      </c>
      <c r="C139" s="313">
        <v>0</v>
      </c>
      <c r="D139" s="313">
        <v>2385.5100000000002</v>
      </c>
      <c r="E139" s="132"/>
      <c r="G139" s="13"/>
    </row>
    <row r="140" spans="1:9" s="317" customFormat="1" ht="21" customHeight="1">
      <c r="B140" s="312" t="s">
        <v>257</v>
      </c>
      <c r="C140" s="313">
        <f>C141</f>
        <v>0</v>
      </c>
      <c r="D140" s="313"/>
      <c r="E140" s="132"/>
      <c r="G140" s="318"/>
    </row>
    <row r="141" spans="1:9" s="317" customFormat="1" ht="21" customHeight="1">
      <c r="B141" s="312" t="s">
        <v>258</v>
      </c>
      <c r="C141" s="313">
        <f>C142</f>
        <v>0</v>
      </c>
      <c r="D141" s="313"/>
      <c r="E141" s="132"/>
      <c r="G141" s="318"/>
    </row>
    <row r="142" spans="1:9" s="317" customFormat="1" ht="21" customHeight="1">
      <c r="B142" s="312" t="s">
        <v>259</v>
      </c>
      <c r="C142" s="313">
        <v>0</v>
      </c>
      <c r="D142" s="313"/>
      <c r="E142" s="132"/>
      <c r="G142" s="318"/>
    </row>
    <row r="143" spans="1:9" ht="21" customHeight="1">
      <c r="A143" t="s">
        <v>260</v>
      </c>
      <c r="B143" s="312" t="s">
        <v>54</v>
      </c>
      <c r="C143" s="313">
        <f>C145</f>
        <v>0.22020000000000001</v>
      </c>
      <c r="D143" s="313">
        <v>0.3</v>
      </c>
      <c r="E143" s="132">
        <f>D143/C143</f>
        <v>1.3623978201634876</v>
      </c>
      <c r="G143" s="13">
        <v>354300</v>
      </c>
      <c r="H143">
        <v>10000</v>
      </c>
      <c r="I143">
        <f>G143/H143</f>
        <v>35.43</v>
      </c>
    </row>
    <row r="144" spans="1:9" ht="21" customHeight="1">
      <c r="A144" t="s">
        <v>261</v>
      </c>
      <c r="B144" s="312" t="s">
        <v>262</v>
      </c>
      <c r="C144" s="313"/>
      <c r="D144" s="313"/>
      <c r="E144" s="132"/>
      <c r="G144" s="13">
        <v>354300</v>
      </c>
      <c r="H144">
        <v>10000</v>
      </c>
      <c r="I144">
        <f>G144/H144</f>
        <v>35.43</v>
      </c>
    </row>
    <row r="145" spans="1:9" ht="21" customHeight="1">
      <c r="B145" s="312" t="s">
        <v>263</v>
      </c>
      <c r="C145" s="313">
        <f>C146</f>
        <v>0.22020000000000001</v>
      </c>
      <c r="D145" s="313">
        <v>0.3</v>
      </c>
      <c r="E145" s="132"/>
      <c r="G145" s="13"/>
    </row>
    <row r="146" spans="1:9" ht="21" customHeight="1">
      <c r="B146" s="312" t="s">
        <v>264</v>
      </c>
      <c r="C146" s="313">
        <v>0.22020000000000001</v>
      </c>
      <c r="D146" s="313">
        <v>0.3</v>
      </c>
      <c r="E146" s="132"/>
      <c r="G146" s="13"/>
    </row>
    <row r="147" spans="1:9" ht="21" customHeight="1">
      <c r="A147" t="s">
        <v>265</v>
      </c>
      <c r="B147" s="312" t="s">
        <v>266</v>
      </c>
      <c r="C147" s="313"/>
      <c r="D147" s="313"/>
      <c r="E147" s="132"/>
      <c r="G147" s="13">
        <v>354300</v>
      </c>
      <c r="H147">
        <v>10000</v>
      </c>
      <c r="I147">
        <f>G147/H147</f>
        <v>35.43</v>
      </c>
    </row>
    <row r="148" spans="1:9" ht="21" customHeight="1">
      <c r="B148" s="312" t="s">
        <v>60</v>
      </c>
      <c r="C148" s="313">
        <f>C149</f>
        <v>16.335004000000001</v>
      </c>
      <c r="D148" s="313"/>
      <c r="E148" s="132"/>
      <c r="G148" s="13"/>
    </row>
    <row r="149" spans="1:9" ht="21" customHeight="1">
      <c r="B149" s="312" t="s">
        <v>267</v>
      </c>
      <c r="C149" s="313">
        <f>C150</f>
        <v>16.335004000000001</v>
      </c>
      <c r="D149" s="313"/>
      <c r="E149" s="132"/>
      <c r="G149" s="13"/>
    </row>
    <row r="150" spans="1:9" ht="21" customHeight="1">
      <c r="B150" s="312" t="s">
        <v>268</v>
      </c>
      <c r="C150" s="313">
        <v>16.335004000000001</v>
      </c>
      <c r="D150" s="313"/>
      <c r="E150" s="132"/>
      <c r="G150" s="13"/>
    </row>
    <row r="151" spans="1:9" ht="21" customHeight="1">
      <c r="B151" s="312" t="s">
        <v>61</v>
      </c>
      <c r="C151" s="313">
        <f>C152+C154</f>
        <v>8886.7749999999996</v>
      </c>
      <c r="D151" s="313"/>
      <c r="E151" s="132"/>
      <c r="G151" s="13"/>
    </row>
    <row r="152" spans="1:9" ht="21" customHeight="1">
      <c r="B152" s="312" t="s">
        <v>269</v>
      </c>
      <c r="C152" s="313">
        <f>C153</f>
        <v>8882</v>
      </c>
      <c r="D152" s="313"/>
      <c r="E152" s="132"/>
      <c r="G152" s="13"/>
    </row>
    <row r="153" spans="1:9" ht="21" customHeight="1">
      <c r="B153" s="312" t="s">
        <v>270</v>
      </c>
      <c r="C153" s="313">
        <v>8882</v>
      </c>
      <c r="D153" s="313"/>
      <c r="E153" s="132"/>
      <c r="G153" s="13"/>
    </row>
    <row r="154" spans="1:9" ht="21" customHeight="1">
      <c r="B154" s="312" t="s">
        <v>271</v>
      </c>
      <c r="C154" s="313">
        <f>C155</f>
        <v>4.7750000000000004</v>
      </c>
      <c r="D154" s="313"/>
      <c r="E154" s="132"/>
      <c r="G154" s="13"/>
    </row>
    <row r="155" spans="1:9" ht="21" customHeight="1">
      <c r="B155" s="312" t="s">
        <v>272</v>
      </c>
      <c r="C155" s="313">
        <v>4.7750000000000004</v>
      </c>
      <c r="D155" s="313"/>
      <c r="E155" s="132"/>
      <c r="G155" s="13"/>
    </row>
    <row r="156" spans="1:9" ht="21" customHeight="1">
      <c r="A156" t="s">
        <v>273</v>
      </c>
      <c r="B156" s="312" t="s">
        <v>62</v>
      </c>
      <c r="C156" s="313">
        <f>C157+C158</f>
        <v>4554.87</v>
      </c>
      <c r="D156" s="313"/>
      <c r="E156" s="132">
        <f>D156/C156</f>
        <v>0</v>
      </c>
      <c r="G156" s="13">
        <v>19404800</v>
      </c>
      <c r="H156">
        <v>10000</v>
      </c>
      <c r="I156">
        <f>G156/H156</f>
        <v>1940.48</v>
      </c>
    </row>
    <row r="157" spans="1:9" ht="21" customHeight="1">
      <c r="B157" s="312" t="s">
        <v>274</v>
      </c>
      <c r="C157" s="313">
        <v>2205.15</v>
      </c>
      <c r="D157" s="313"/>
      <c r="E157" s="132"/>
      <c r="G157" s="13"/>
    </row>
    <row r="158" spans="1:9" ht="21" customHeight="1">
      <c r="A158" t="s">
        <v>275</v>
      </c>
      <c r="B158" s="312" t="s">
        <v>276</v>
      </c>
      <c r="C158" s="313">
        <f>C159+C160</f>
        <v>2349.7199999999998</v>
      </c>
      <c r="D158" s="313"/>
      <c r="E158" s="132">
        <f>D158/C158</f>
        <v>0</v>
      </c>
      <c r="G158" s="13">
        <v>19404800</v>
      </c>
      <c r="H158">
        <v>10000</v>
      </c>
      <c r="I158">
        <f>G158/H158</f>
        <v>1940.48</v>
      </c>
    </row>
    <row r="159" spans="1:9" ht="21" customHeight="1">
      <c r="A159" t="s">
        <v>277</v>
      </c>
      <c r="B159" s="314" t="s">
        <v>278</v>
      </c>
      <c r="C159" s="313">
        <v>1588.32</v>
      </c>
      <c r="D159" s="313"/>
      <c r="E159" s="132">
        <f>D159/C159</f>
        <v>0</v>
      </c>
      <c r="G159" s="13">
        <v>19404800</v>
      </c>
      <c r="H159">
        <v>10000</v>
      </c>
      <c r="I159">
        <f>G159/H159</f>
        <v>1940.48</v>
      </c>
    </row>
    <row r="160" spans="1:9" s="21" customFormat="1" ht="21" customHeight="1">
      <c r="B160" s="314" t="s">
        <v>279</v>
      </c>
      <c r="C160" s="313">
        <v>761.4</v>
      </c>
      <c r="D160" s="313"/>
      <c r="E160" s="132"/>
    </row>
    <row r="161" spans="1:5">
      <c r="A161" s="13">
        <v>227</v>
      </c>
      <c r="B161" s="312" t="s">
        <v>63</v>
      </c>
      <c r="C161" s="313"/>
      <c r="D161" s="313"/>
      <c r="E161" s="132"/>
    </row>
  </sheetData>
  <mergeCells count="2">
    <mergeCell ref="B1:E1"/>
    <mergeCell ref="B2:E2"/>
  </mergeCells>
  <phoneticPr fontId="5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99"/>
  <sheetViews>
    <sheetView topLeftCell="A85" workbookViewId="0">
      <selection activeCell="G13" sqref="G13"/>
    </sheetView>
  </sheetViews>
  <sheetFormatPr defaultColWidth="9" defaultRowHeight="12.75" customHeight="1"/>
  <cols>
    <col min="1" max="1" width="32" style="127" customWidth="1"/>
    <col min="2" max="2" width="20.5" style="127" customWidth="1"/>
    <col min="3" max="3" width="32.5" style="127" customWidth="1"/>
    <col min="4" max="4" width="19.125" style="127" customWidth="1"/>
    <col min="5" max="16384" width="9" style="128"/>
  </cols>
  <sheetData>
    <row r="1" spans="1:4" ht="18.75" customHeight="1">
      <c r="A1" s="286" t="s">
        <v>509</v>
      </c>
      <c r="B1" s="286"/>
      <c r="C1" s="286"/>
      <c r="D1" s="286"/>
    </row>
    <row r="2" spans="1:4" ht="18.75" customHeight="1">
      <c r="A2" s="286"/>
      <c r="B2" s="286"/>
      <c r="C2" s="286"/>
      <c r="D2" s="286"/>
    </row>
    <row r="3" spans="1:4" ht="23.1" customHeight="1">
      <c r="A3" s="287" t="s">
        <v>280</v>
      </c>
      <c r="B3" s="288"/>
      <c r="C3" s="288"/>
      <c r="D3" s="289" t="s">
        <v>0</v>
      </c>
    </row>
    <row r="4" spans="1:4" ht="16.5" customHeight="1">
      <c r="A4" s="290" t="s">
        <v>281</v>
      </c>
      <c r="B4" s="290" t="s">
        <v>282</v>
      </c>
      <c r="C4" s="290" t="s">
        <v>281</v>
      </c>
      <c r="D4" s="290" t="s">
        <v>283</v>
      </c>
    </row>
    <row r="5" spans="1:4" ht="16.5" customHeight="1">
      <c r="A5" s="290"/>
      <c r="B5" s="290"/>
      <c r="C5" s="290"/>
      <c r="D5" s="290"/>
    </row>
    <row r="6" spans="1:4" ht="18.75" customHeight="1">
      <c r="A6" s="291" t="s">
        <v>284</v>
      </c>
      <c r="B6" s="292">
        <f>SUM(B7:B10)</f>
        <v>22171.599999999999</v>
      </c>
      <c r="C6" s="291" t="s">
        <v>284</v>
      </c>
      <c r="D6" s="292">
        <f>SUM(D7:D10)</f>
        <v>1374.66</v>
      </c>
    </row>
    <row r="7" spans="1:4" ht="18.75" customHeight="1">
      <c r="A7" s="293" t="s">
        <v>285</v>
      </c>
      <c r="B7" s="294">
        <v>7761.01</v>
      </c>
      <c r="C7" s="293" t="s">
        <v>285</v>
      </c>
      <c r="D7" s="294">
        <v>971.16</v>
      </c>
    </row>
    <row r="8" spans="1:4" ht="18.75" customHeight="1">
      <c r="A8" s="293" t="s">
        <v>286</v>
      </c>
      <c r="B8" s="294">
        <v>2175.84</v>
      </c>
      <c r="C8" s="293" t="s">
        <v>286</v>
      </c>
      <c r="D8" s="294">
        <v>0</v>
      </c>
    </row>
    <row r="9" spans="1:4" ht="18.75" customHeight="1">
      <c r="A9" s="293" t="s">
        <v>287</v>
      </c>
      <c r="B9" s="294">
        <v>3204.61</v>
      </c>
      <c r="C9" s="293" t="s">
        <v>287</v>
      </c>
      <c r="D9" s="294">
        <v>0</v>
      </c>
    </row>
    <row r="10" spans="1:4" ht="18.75" customHeight="1">
      <c r="A10" s="293" t="s">
        <v>288</v>
      </c>
      <c r="B10" s="294">
        <v>9030.14</v>
      </c>
      <c r="C10" s="293" t="s">
        <v>288</v>
      </c>
      <c r="D10" s="294">
        <v>403.5</v>
      </c>
    </row>
    <row r="11" spans="1:4" ht="18.75" customHeight="1">
      <c r="A11" s="295" t="s">
        <v>289</v>
      </c>
      <c r="B11" s="296">
        <f>SUM(B12:B22)</f>
        <v>6743.69</v>
      </c>
      <c r="C11" s="295" t="s">
        <v>289</v>
      </c>
      <c r="D11" s="296">
        <f>SUM(D12:D22)</f>
        <v>10453.44</v>
      </c>
    </row>
    <row r="12" spans="1:4" ht="18.75" customHeight="1">
      <c r="A12" s="293" t="s">
        <v>290</v>
      </c>
      <c r="B12" s="294">
        <v>5706.37</v>
      </c>
      <c r="C12" s="293" t="s">
        <v>290</v>
      </c>
      <c r="D12" s="294">
        <v>3446.21</v>
      </c>
    </row>
    <row r="13" spans="1:4" ht="18.75" customHeight="1">
      <c r="A13" s="293" t="s">
        <v>291</v>
      </c>
      <c r="B13" s="294">
        <v>0</v>
      </c>
      <c r="C13" s="293" t="s">
        <v>291</v>
      </c>
      <c r="D13" s="294">
        <v>0</v>
      </c>
    </row>
    <row r="14" spans="1:4" ht="18.75" customHeight="1">
      <c r="A14" s="293" t="s">
        <v>292</v>
      </c>
      <c r="B14" s="294">
        <v>6.91</v>
      </c>
      <c r="C14" s="293" t="s">
        <v>292</v>
      </c>
      <c r="D14" s="294">
        <v>0</v>
      </c>
    </row>
    <row r="15" spans="1:4" ht="18.75" customHeight="1">
      <c r="A15" s="293" t="s">
        <v>293</v>
      </c>
      <c r="B15" s="294">
        <v>0</v>
      </c>
      <c r="C15" s="293" t="s">
        <v>293</v>
      </c>
      <c r="D15" s="294">
        <v>0</v>
      </c>
    </row>
    <row r="16" spans="1:4" ht="18.75" customHeight="1">
      <c r="A16" s="293" t="s">
        <v>294</v>
      </c>
      <c r="B16" s="294">
        <v>44.01</v>
      </c>
      <c r="C16" s="293" t="s">
        <v>294</v>
      </c>
      <c r="D16" s="294">
        <v>5182.91</v>
      </c>
    </row>
    <row r="17" spans="1:4" ht="18.75" customHeight="1">
      <c r="A17" s="293" t="s">
        <v>295</v>
      </c>
      <c r="B17" s="294">
        <v>0</v>
      </c>
      <c r="C17" s="293" t="s">
        <v>295</v>
      </c>
      <c r="D17" s="294">
        <v>0</v>
      </c>
    </row>
    <row r="18" spans="1:4" ht="18.75" customHeight="1">
      <c r="A18" s="293" t="s">
        <v>296</v>
      </c>
      <c r="B18" s="294">
        <v>0</v>
      </c>
      <c r="C18" s="293" t="s">
        <v>296</v>
      </c>
      <c r="D18" s="294">
        <v>0</v>
      </c>
    </row>
    <row r="19" spans="1:4" ht="18.75" customHeight="1">
      <c r="A19" s="293" t="s">
        <v>297</v>
      </c>
      <c r="B19" s="294">
        <v>2.21</v>
      </c>
      <c r="C19" s="293" t="s">
        <v>297</v>
      </c>
      <c r="D19" s="294">
        <v>0</v>
      </c>
    </row>
    <row r="20" spans="1:4" ht="18.75" customHeight="1">
      <c r="A20" s="293" t="s">
        <v>298</v>
      </c>
      <c r="B20" s="294">
        <v>424.61</v>
      </c>
      <c r="C20" s="293" t="s">
        <v>298</v>
      </c>
      <c r="D20" s="294">
        <v>174.27</v>
      </c>
    </row>
    <row r="21" spans="1:4" ht="18.75" customHeight="1">
      <c r="A21" s="297" t="s">
        <v>299</v>
      </c>
      <c r="B21" s="294">
        <v>0</v>
      </c>
      <c r="C21" s="297" t="s">
        <v>299</v>
      </c>
      <c r="D21" s="294">
        <v>0</v>
      </c>
    </row>
    <row r="22" spans="1:4" ht="18.75" customHeight="1">
      <c r="A22" s="293" t="s">
        <v>300</v>
      </c>
      <c r="B22" s="294">
        <v>559.58000000000004</v>
      </c>
      <c r="C22" s="293" t="s">
        <v>300</v>
      </c>
      <c r="D22" s="294">
        <v>1650.05</v>
      </c>
    </row>
    <row r="23" spans="1:4" s="126" customFormat="1" ht="18.75" customHeight="1">
      <c r="A23" s="295" t="s">
        <v>301</v>
      </c>
      <c r="B23" s="296">
        <f>SUM(B24:B30)</f>
        <v>136.44</v>
      </c>
      <c r="C23" s="295" t="s">
        <v>301</v>
      </c>
      <c r="D23" s="296">
        <f>SUM(D24:D30)</f>
        <v>11496.21</v>
      </c>
    </row>
    <row r="24" spans="1:4" ht="18.75" customHeight="1">
      <c r="A24" s="293" t="s">
        <v>302</v>
      </c>
      <c r="B24" s="294">
        <v>0</v>
      </c>
      <c r="C24" s="293" t="s">
        <v>302</v>
      </c>
      <c r="D24" s="294">
        <v>5400</v>
      </c>
    </row>
    <row r="25" spans="1:4" ht="18.75" customHeight="1">
      <c r="A25" s="293" t="s">
        <v>303</v>
      </c>
      <c r="B25" s="294">
        <v>0</v>
      </c>
      <c r="C25" s="293" t="s">
        <v>303</v>
      </c>
      <c r="D25" s="294">
        <v>3078.36</v>
      </c>
    </row>
    <row r="26" spans="1:4" ht="18.75" customHeight="1">
      <c r="A26" s="293" t="s">
        <v>304</v>
      </c>
      <c r="B26" s="294">
        <v>0</v>
      </c>
      <c r="C26" s="293" t="s">
        <v>304</v>
      </c>
      <c r="D26" s="294">
        <v>0</v>
      </c>
    </row>
    <row r="27" spans="1:4" ht="18.75" customHeight="1">
      <c r="A27" s="293" t="s">
        <v>305</v>
      </c>
      <c r="B27" s="294">
        <v>0</v>
      </c>
      <c r="C27" s="293" t="s">
        <v>305</v>
      </c>
      <c r="D27" s="294">
        <v>0</v>
      </c>
    </row>
    <row r="28" spans="1:4" ht="18.75" customHeight="1">
      <c r="A28" s="293" t="s">
        <v>306</v>
      </c>
      <c r="B28" s="294">
        <v>127.31</v>
      </c>
      <c r="C28" s="293" t="s">
        <v>306</v>
      </c>
      <c r="D28" s="294">
        <v>301.47000000000003</v>
      </c>
    </row>
    <row r="29" spans="1:4" ht="18.75" customHeight="1">
      <c r="A29" s="293" t="s">
        <v>307</v>
      </c>
      <c r="B29" s="294">
        <v>0</v>
      </c>
      <c r="C29" s="293" t="s">
        <v>307</v>
      </c>
      <c r="D29" s="294">
        <v>2696.06</v>
      </c>
    </row>
    <row r="30" spans="1:4" ht="18.75" customHeight="1">
      <c r="A30" s="293" t="s">
        <v>308</v>
      </c>
      <c r="B30" s="294">
        <v>9.1300000000000008</v>
      </c>
      <c r="C30" s="293" t="s">
        <v>308</v>
      </c>
      <c r="D30" s="294">
        <v>20.32</v>
      </c>
    </row>
    <row r="31" spans="1:4" ht="18.75" customHeight="1">
      <c r="A31" s="295" t="s">
        <v>309</v>
      </c>
      <c r="B31" s="296">
        <v>0</v>
      </c>
      <c r="C31" s="295" t="s">
        <v>309</v>
      </c>
      <c r="D31" s="296">
        <v>0</v>
      </c>
    </row>
    <row r="32" spans="1:4" ht="18.75" customHeight="1">
      <c r="A32" s="293" t="s">
        <v>302</v>
      </c>
      <c r="B32" s="294">
        <v>0</v>
      </c>
      <c r="C32" s="293" t="s">
        <v>302</v>
      </c>
      <c r="D32" s="294">
        <v>0</v>
      </c>
    </row>
    <row r="33" spans="1:5" ht="18.75" customHeight="1">
      <c r="A33" s="293" t="s">
        <v>303</v>
      </c>
      <c r="B33" s="294">
        <v>0</v>
      </c>
      <c r="C33" s="293" t="s">
        <v>303</v>
      </c>
      <c r="D33" s="294">
        <v>0</v>
      </c>
    </row>
    <row r="34" spans="1:5" ht="18.75" customHeight="1">
      <c r="A34" s="293" t="s">
        <v>304</v>
      </c>
      <c r="B34" s="294">
        <v>0</v>
      </c>
      <c r="C34" s="293" t="s">
        <v>304</v>
      </c>
      <c r="D34" s="294">
        <v>0</v>
      </c>
    </row>
    <row r="35" spans="1:5" ht="18.75" customHeight="1">
      <c r="A35" s="293" t="s">
        <v>306</v>
      </c>
      <c r="B35" s="294">
        <v>0</v>
      </c>
      <c r="C35" s="293" t="s">
        <v>306</v>
      </c>
      <c r="D35" s="294">
        <v>0</v>
      </c>
    </row>
    <row r="36" spans="1:5" ht="18.75" customHeight="1">
      <c r="A36" s="293" t="s">
        <v>307</v>
      </c>
      <c r="B36" s="294">
        <v>0</v>
      </c>
      <c r="C36" s="293" t="s">
        <v>307</v>
      </c>
      <c r="D36" s="294">
        <v>0</v>
      </c>
    </row>
    <row r="37" spans="1:5" ht="18.75" customHeight="1">
      <c r="A37" s="293" t="s">
        <v>308</v>
      </c>
      <c r="B37" s="294">
        <v>0</v>
      </c>
      <c r="C37" s="293" t="s">
        <v>308</v>
      </c>
      <c r="D37" s="294">
        <v>0</v>
      </c>
    </row>
    <row r="38" spans="1:5" s="126" customFormat="1" ht="18.75" customHeight="1">
      <c r="A38" s="295" t="s">
        <v>310</v>
      </c>
      <c r="B38" s="296">
        <f>SUM(B39:B41)</f>
        <v>0</v>
      </c>
      <c r="C38" s="295" t="s">
        <v>310</v>
      </c>
      <c r="D38" s="296">
        <f>SUM(D39:D41)</f>
        <v>0</v>
      </c>
      <c r="E38" s="129"/>
    </row>
    <row r="39" spans="1:5" ht="18.75" customHeight="1">
      <c r="A39" s="293" t="s">
        <v>311</v>
      </c>
      <c r="B39" s="294">
        <v>0</v>
      </c>
      <c r="C39" s="293" t="s">
        <v>311</v>
      </c>
      <c r="D39" s="298">
        <v>0</v>
      </c>
    </row>
    <row r="40" spans="1:5" ht="18.75" customHeight="1">
      <c r="A40" s="293" t="s">
        <v>312</v>
      </c>
      <c r="B40" s="294">
        <v>0</v>
      </c>
      <c r="C40" s="293" t="s">
        <v>312</v>
      </c>
      <c r="D40" s="294">
        <v>0</v>
      </c>
    </row>
    <row r="41" spans="1:5" ht="18.75" customHeight="1">
      <c r="A41" s="293" t="s">
        <v>313</v>
      </c>
      <c r="B41" s="294">
        <v>0</v>
      </c>
      <c r="C41" s="293" t="s">
        <v>313</v>
      </c>
      <c r="D41" s="294">
        <v>0</v>
      </c>
    </row>
    <row r="42" spans="1:5" ht="18.75" customHeight="1">
      <c r="A42" s="295" t="s">
        <v>314</v>
      </c>
      <c r="B42" s="296">
        <f>SUM(B43:B44)</f>
        <v>0</v>
      </c>
      <c r="C42" s="295" t="s">
        <v>314</v>
      </c>
      <c r="D42" s="296">
        <f>SUM(D43:D44)</f>
        <v>0</v>
      </c>
    </row>
    <row r="43" spans="1:5" ht="18.75" customHeight="1">
      <c r="A43" s="293" t="s">
        <v>315</v>
      </c>
      <c r="B43" s="294">
        <v>0</v>
      </c>
      <c r="C43" s="293" t="s">
        <v>315</v>
      </c>
      <c r="D43" s="294">
        <v>0</v>
      </c>
    </row>
    <row r="44" spans="1:5" ht="18.75" customHeight="1">
      <c r="A44" s="293" t="s">
        <v>316</v>
      </c>
      <c r="B44" s="294">
        <v>0</v>
      </c>
      <c r="C44" s="293" t="s">
        <v>316</v>
      </c>
      <c r="D44" s="294">
        <v>0</v>
      </c>
    </row>
    <row r="45" spans="1:5" ht="18.75" customHeight="1">
      <c r="A45" s="295" t="s">
        <v>317</v>
      </c>
      <c r="B45" s="296">
        <f>SUM(B46:B51)</f>
        <v>0</v>
      </c>
      <c r="C45" s="295" t="s">
        <v>317</v>
      </c>
      <c r="D45" s="296">
        <f>SUM(D46:D51)</f>
        <v>82318.570000000007</v>
      </c>
    </row>
    <row r="46" spans="1:5" ht="18.75" customHeight="1">
      <c r="A46" s="293" t="s">
        <v>318</v>
      </c>
      <c r="B46" s="294">
        <v>0</v>
      </c>
      <c r="C46" s="293" t="s">
        <v>318</v>
      </c>
      <c r="D46" s="294">
        <v>79899.09</v>
      </c>
    </row>
    <row r="47" spans="1:5" ht="18.75" customHeight="1">
      <c r="A47" s="293" t="s">
        <v>319</v>
      </c>
      <c r="B47" s="294">
        <v>0</v>
      </c>
      <c r="C47" s="293" t="s">
        <v>319</v>
      </c>
      <c r="D47" s="294">
        <v>0</v>
      </c>
    </row>
    <row r="48" spans="1:5" ht="18.75" customHeight="1">
      <c r="A48" s="297" t="s">
        <v>320</v>
      </c>
      <c r="B48" s="294">
        <v>0</v>
      </c>
      <c r="C48" s="297" t="s">
        <v>320</v>
      </c>
      <c r="D48" s="294">
        <v>0</v>
      </c>
    </row>
    <row r="49" spans="1:4" ht="18.75" customHeight="1">
      <c r="A49" s="297" t="s">
        <v>318</v>
      </c>
      <c r="B49" s="294">
        <v>0</v>
      </c>
      <c r="C49" s="297" t="s">
        <v>318</v>
      </c>
      <c r="D49" s="294">
        <v>0</v>
      </c>
    </row>
    <row r="50" spans="1:4" ht="18.75" customHeight="1">
      <c r="A50" s="297" t="s">
        <v>319</v>
      </c>
      <c r="B50" s="294">
        <v>0</v>
      </c>
      <c r="C50" s="297" t="s">
        <v>319</v>
      </c>
      <c r="D50" s="294">
        <v>0</v>
      </c>
    </row>
    <row r="51" spans="1:4" ht="18.75" customHeight="1">
      <c r="A51" s="293" t="s">
        <v>321</v>
      </c>
      <c r="B51" s="294">
        <v>0</v>
      </c>
      <c r="C51" s="293" t="s">
        <v>322</v>
      </c>
      <c r="D51" s="294">
        <v>2419.48</v>
      </c>
    </row>
    <row r="52" spans="1:4" ht="18.75" customHeight="1">
      <c r="A52" s="295" t="s">
        <v>323</v>
      </c>
      <c r="B52" s="296">
        <v>0</v>
      </c>
      <c r="C52" s="295" t="s">
        <v>323</v>
      </c>
      <c r="D52" s="296">
        <v>0</v>
      </c>
    </row>
    <row r="53" spans="1:4" ht="18.75" customHeight="1">
      <c r="A53" s="293" t="s">
        <v>324</v>
      </c>
      <c r="B53" s="294">
        <v>0</v>
      </c>
      <c r="C53" s="293" t="s">
        <v>325</v>
      </c>
      <c r="D53" s="294">
        <v>0</v>
      </c>
    </row>
    <row r="54" spans="1:4" ht="18.75" customHeight="1">
      <c r="A54" s="293" t="s">
        <v>326</v>
      </c>
      <c r="B54" s="294">
        <v>0</v>
      </c>
      <c r="C54" s="293" t="s">
        <v>327</v>
      </c>
      <c r="D54" s="294">
        <v>0</v>
      </c>
    </row>
    <row r="55" spans="1:4" ht="18.75" customHeight="1">
      <c r="A55" s="297" t="s">
        <v>328</v>
      </c>
      <c r="B55" s="294">
        <v>0</v>
      </c>
      <c r="C55" s="297" t="s">
        <v>322</v>
      </c>
      <c r="D55" s="299">
        <v>0</v>
      </c>
    </row>
    <row r="56" spans="1:4" ht="18.75" customHeight="1">
      <c r="A56" s="295" t="s">
        <v>329</v>
      </c>
      <c r="B56" s="296">
        <f>SUM(B57:B61)</f>
        <v>225.81</v>
      </c>
      <c r="C56" s="295" t="s">
        <v>329</v>
      </c>
      <c r="D56" s="296">
        <f>SUM(D57:D61)</f>
        <v>2252.15</v>
      </c>
    </row>
    <row r="57" spans="1:4" ht="18.75" customHeight="1">
      <c r="A57" s="293" t="s">
        <v>330</v>
      </c>
      <c r="B57" s="294">
        <v>57.37</v>
      </c>
      <c r="C57" s="293" t="s">
        <v>331</v>
      </c>
      <c r="D57" s="294">
        <v>2250.06</v>
      </c>
    </row>
    <row r="58" spans="1:4" ht="18.75" customHeight="1">
      <c r="A58" s="293" t="s">
        <v>332</v>
      </c>
      <c r="B58" s="294">
        <v>0</v>
      </c>
      <c r="C58" s="293" t="s">
        <v>333</v>
      </c>
      <c r="D58" s="294">
        <v>0</v>
      </c>
    </row>
    <row r="59" spans="1:4" ht="18.75" customHeight="1">
      <c r="A59" s="293" t="s">
        <v>334</v>
      </c>
      <c r="B59" s="294">
        <v>0</v>
      </c>
      <c r="C59" s="293" t="s">
        <v>335</v>
      </c>
      <c r="D59" s="294">
        <v>0</v>
      </c>
    </row>
    <row r="60" spans="1:4" ht="18.75" customHeight="1">
      <c r="A60" s="293" t="s">
        <v>336</v>
      </c>
      <c r="B60" s="294">
        <v>117.83</v>
      </c>
      <c r="C60" s="293" t="s">
        <v>337</v>
      </c>
      <c r="D60" s="294">
        <v>0</v>
      </c>
    </row>
    <row r="61" spans="1:4" ht="18.75" customHeight="1">
      <c r="A61" s="293" t="s">
        <v>338</v>
      </c>
      <c r="B61" s="294">
        <v>50.61</v>
      </c>
      <c r="C61" s="293" t="s">
        <v>339</v>
      </c>
      <c r="D61" s="294">
        <v>2.09</v>
      </c>
    </row>
    <row r="62" spans="1:4" ht="18.75" customHeight="1">
      <c r="A62" s="295" t="s">
        <v>340</v>
      </c>
      <c r="B62" s="296">
        <v>0</v>
      </c>
      <c r="C62" s="295" t="s">
        <v>340</v>
      </c>
      <c r="D62" s="296">
        <v>0</v>
      </c>
    </row>
    <row r="63" spans="1:4" ht="18.75" customHeight="1">
      <c r="A63" s="293" t="s">
        <v>341</v>
      </c>
      <c r="B63" s="294">
        <v>0</v>
      </c>
      <c r="C63" s="293" t="s">
        <v>342</v>
      </c>
      <c r="D63" s="294">
        <v>0</v>
      </c>
    </row>
    <row r="64" spans="1:4" ht="18.75" customHeight="1">
      <c r="A64" s="293" t="s">
        <v>343</v>
      </c>
      <c r="B64" s="294">
        <v>0</v>
      </c>
      <c r="C64" s="293" t="s">
        <v>344</v>
      </c>
      <c r="D64" s="294">
        <v>0</v>
      </c>
    </row>
    <row r="65" spans="1:4" ht="18.75" customHeight="1">
      <c r="A65" s="295" t="s">
        <v>345</v>
      </c>
      <c r="B65" s="296">
        <v>0</v>
      </c>
      <c r="C65" s="295" t="s">
        <v>345</v>
      </c>
      <c r="D65" s="296">
        <f>SUM(D66:D69)</f>
        <v>4554.87</v>
      </c>
    </row>
    <row r="66" spans="1:4" ht="18.75" customHeight="1">
      <c r="A66" s="293" t="s">
        <v>346</v>
      </c>
      <c r="B66" s="294">
        <v>0</v>
      </c>
      <c r="C66" s="293" t="s">
        <v>347</v>
      </c>
      <c r="D66" s="294">
        <v>4554.87</v>
      </c>
    </row>
    <row r="67" spans="1:4" ht="18.75" customHeight="1">
      <c r="A67" s="293" t="s">
        <v>348</v>
      </c>
      <c r="B67" s="294">
        <v>0</v>
      </c>
      <c r="C67" s="293" t="s">
        <v>349</v>
      </c>
      <c r="D67" s="294">
        <v>0</v>
      </c>
    </row>
    <row r="68" spans="1:4" ht="18.75" customHeight="1">
      <c r="A68" s="293" t="s">
        <v>350</v>
      </c>
      <c r="B68" s="294">
        <v>0</v>
      </c>
      <c r="C68" s="293" t="s">
        <v>351</v>
      </c>
      <c r="D68" s="294">
        <v>0</v>
      </c>
    </row>
    <row r="69" spans="1:4" ht="18.75" customHeight="1">
      <c r="A69" s="293" t="s">
        <v>352</v>
      </c>
      <c r="B69" s="294">
        <v>0</v>
      </c>
      <c r="C69" s="293" t="s">
        <v>353</v>
      </c>
      <c r="D69" s="294">
        <v>0</v>
      </c>
    </row>
    <row r="70" spans="1:4" ht="18.75" customHeight="1">
      <c r="A70" s="295" t="s">
        <v>354</v>
      </c>
      <c r="B70" s="296">
        <v>0</v>
      </c>
      <c r="C70" s="295" t="s">
        <v>354</v>
      </c>
      <c r="D70" s="296">
        <v>0</v>
      </c>
    </row>
    <row r="71" spans="1:4" ht="18.75" customHeight="1">
      <c r="A71" s="293" t="s">
        <v>355</v>
      </c>
      <c r="B71" s="294">
        <v>0</v>
      </c>
      <c r="C71" s="293" t="s">
        <v>356</v>
      </c>
      <c r="D71" s="294">
        <v>0</v>
      </c>
    </row>
    <row r="72" spans="1:4" ht="18.75" customHeight="1">
      <c r="A72" s="293" t="s">
        <v>357</v>
      </c>
      <c r="B72" s="294">
        <v>0</v>
      </c>
      <c r="C72" s="293" t="s">
        <v>358</v>
      </c>
      <c r="D72" s="294">
        <v>0</v>
      </c>
    </row>
    <row r="73" spans="1:4" ht="18.75" customHeight="1">
      <c r="A73" s="295" t="s">
        <v>359</v>
      </c>
      <c r="B73" s="296">
        <v>0</v>
      </c>
      <c r="C73" s="295" t="s">
        <v>359</v>
      </c>
      <c r="D73" s="296">
        <v>0</v>
      </c>
    </row>
    <row r="74" spans="1:4" ht="18.75" customHeight="1">
      <c r="A74" s="293" t="s">
        <v>360</v>
      </c>
      <c r="B74" s="294">
        <v>0</v>
      </c>
      <c r="C74" s="293" t="s">
        <v>361</v>
      </c>
      <c r="D74" s="294">
        <v>0</v>
      </c>
    </row>
    <row r="75" spans="1:4" ht="18.75" customHeight="1">
      <c r="A75" s="293" t="s">
        <v>362</v>
      </c>
      <c r="B75" s="294">
        <v>0</v>
      </c>
      <c r="C75" s="293" t="s">
        <v>363</v>
      </c>
      <c r="D75" s="294">
        <v>0</v>
      </c>
    </row>
    <row r="76" spans="1:4" ht="18.75" customHeight="1">
      <c r="A76" s="293" t="s">
        <v>364</v>
      </c>
      <c r="B76" s="294">
        <v>0</v>
      </c>
      <c r="C76" s="293" t="s">
        <v>365</v>
      </c>
      <c r="D76" s="294">
        <v>0</v>
      </c>
    </row>
    <row r="77" spans="1:4" ht="18.75" customHeight="1">
      <c r="A77" s="293" t="s">
        <v>366</v>
      </c>
      <c r="B77" s="294">
        <v>0</v>
      </c>
      <c r="C77" s="293" t="s">
        <v>367</v>
      </c>
      <c r="D77" s="294">
        <v>0</v>
      </c>
    </row>
    <row r="78" spans="1:4" ht="18.75" customHeight="1">
      <c r="A78" s="295" t="s">
        <v>368</v>
      </c>
      <c r="B78" s="296">
        <v>0</v>
      </c>
      <c r="C78" s="295" t="s">
        <v>368</v>
      </c>
      <c r="D78" s="296">
        <v>0</v>
      </c>
    </row>
    <row r="79" spans="1:4" ht="18.75" customHeight="1">
      <c r="A79" s="293" t="s">
        <v>369</v>
      </c>
      <c r="B79" s="294">
        <v>0</v>
      </c>
      <c r="C79" s="293" t="s">
        <v>370</v>
      </c>
      <c r="D79" s="294">
        <v>0</v>
      </c>
    </row>
    <row r="80" spans="1:4" ht="18.75" customHeight="1">
      <c r="A80" s="293" t="s">
        <v>371</v>
      </c>
      <c r="B80" s="294">
        <v>0</v>
      </c>
      <c r="C80" s="293" t="s">
        <v>372</v>
      </c>
      <c r="D80" s="294">
        <v>0</v>
      </c>
    </row>
    <row r="81" spans="1:4" s="127" customFormat="1" ht="18.75" customHeight="1">
      <c r="A81" s="295" t="s">
        <v>61</v>
      </c>
      <c r="B81" s="296">
        <v>0</v>
      </c>
      <c r="C81" s="295" t="s">
        <v>61</v>
      </c>
      <c r="D81" s="296">
        <v>0</v>
      </c>
    </row>
    <row r="82" spans="1:4" s="127" customFormat="1" ht="18.75" customHeight="1">
      <c r="A82" s="297" t="s">
        <v>369</v>
      </c>
      <c r="B82" s="299"/>
      <c r="C82" s="297" t="s">
        <v>370</v>
      </c>
      <c r="D82" s="299"/>
    </row>
    <row r="83" spans="1:4" s="127" customFormat="1" ht="18.75" customHeight="1">
      <c r="A83" s="293" t="s">
        <v>373</v>
      </c>
      <c r="B83" s="294">
        <v>0</v>
      </c>
      <c r="C83" s="293" t="s">
        <v>374</v>
      </c>
      <c r="D83" s="294">
        <v>0</v>
      </c>
    </row>
    <row r="84" spans="1:4" s="127" customFormat="1" ht="18.75" customHeight="1">
      <c r="A84" s="293" t="s">
        <v>375</v>
      </c>
      <c r="B84" s="294">
        <v>0</v>
      </c>
      <c r="C84" s="293" t="s">
        <v>376</v>
      </c>
      <c r="D84" s="294">
        <v>0</v>
      </c>
    </row>
    <row r="85" spans="1:4" s="127" customFormat="1" ht="18.75" customHeight="1">
      <c r="A85" s="293" t="s">
        <v>377</v>
      </c>
      <c r="B85" s="294">
        <v>0</v>
      </c>
      <c r="C85" s="293" t="s">
        <v>378</v>
      </c>
      <c r="D85" s="294">
        <v>0</v>
      </c>
    </row>
    <row r="86" spans="1:4" s="127" customFormat="1" ht="18.75" customHeight="1">
      <c r="A86" s="293" t="s">
        <v>379</v>
      </c>
      <c r="B86" s="294">
        <v>0</v>
      </c>
      <c r="C86" s="293" t="s">
        <v>61</v>
      </c>
      <c r="D86" s="294">
        <v>0</v>
      </c>
    </row>
    <row r="87" spans="1:4" s="127" customFormat="1" ht="18.75" customHeight="1">
      <c r="A87" s="297"/>
      <c r="B87" s="299"/>
      <c r="C87" s="297"/>
      <c r="D87" s="299"/>
    </row>
    <row r="88" spans="1:4" s="127" customFormat="1" ht="18.75" customHeight="1">
      <c r="A88" s="297"/>
      <c r="B88" s="299"/>
      <c r="C88" s="297"/>
      <c r="D88" s="299"/>
    </row>
    <row r="89" spans="1:4" s="127" customFormat="1" ht="18.75" customHeight="1">
      <c r="A89" s="295" t="s">
        <v>380</v>
      </c>
      <c r="B89" s="296">
        <f>B6+B11+B23+B38+B31+B42+B45+B52+B56+B62+B65+B70+B73+B78+B81</f>
        <v>29277.54</v>
      </c>
      <c r="C89" s="300" t="s">
        <v>381</v>
      </c>
      <c r="D89" s="301">
        <f>D6+D11+D23+D31+D38+D42+D45+D52+D56+D62+D65+D70+D73+D78+D81</f>
        <v>112449.9</v>
      </c>
    </row>
    <row r="90" spans="1:4" s="127" customFormat="1" ht="18.75" customHeight="1">
      <c r="A90" s="297"/>
      <c r="B90" s="299"/>
      <c r="C90" s="302"/>
      <c r="D90" s="299"/>
    </row>
    <row r="91" spans="1:4" s="127" customFormat="1" ht="18.75" customHeight="1">
      <c r="A91" s="297"/>
      <c r="B91" s="299"/>
      <c r="C91" s="302"/>
      <c r="D91" s="299"/>
    </row>
    <row r="92" spans="1:4" s="127" customFormat="1" ht="18.75" customHeight="1">
      <c r="A92" s="297"/>
      <c r="B92" s="299"/>
      <c r="C92" s="303" t="s">
        <v>382</v>
      </c>
      <c r="D92" s="304">
        <f>B89+D89</f>
        <v>141727.44</v>
      </c>
    </row>
    <row r="93" spans="1:4" s="127" customFormat="1" ht="18.75" customHeight="1">
      <c r="A93" s="130"/>
      <c r="B93" s="130"/>
      <c r="C93" s="130"/>
      <c r="D93" s="130"/>
    </row>
    <row r="94" spans="1:4" s="127" customFormat="1" ht="18.75" customHeight="1">
      <c r="A94" s="130"/>
      <c r="B94" s="130"/>
      <c r="C94" s="130"/>
      <c r="D94" s="130"/>
    </row>
    <row r="95" spans="1:4" s="127" customFormat="1" ht="15">
      <c r="A95" s="130"/>
      <c r="B95" s="130"/>
      <c r="C95" s="130"/>
      <c r="D95" s="130"/>
    </row>
    <row r="96" spans="1:4" s="127" customFormat="1" ht="15">
      <c r="A96" s="130"/>
      <c r="B96" s="130"/>
      <c r="C96" s="130"/>
      <c r="D96" s="130"/>
    </row>
    <row r="97" spans="1:4" ht="15">
      <c r="A97" s="130"/>
      <c r="B97" s="130"/>
      <c r="C97" s="130"/>
      <c r="D97" s="130"/>
    </row>
    <row r="98" spans="1:4" ht="15">
      <c r="A98" s="130"/>
      <c r="B98" s="130"/>
      <c r="C98" s="130"/>
      <c r="D98" s="130"/>
    </row>
    <row r="99" spans="1:4" ht="15">
      <c r="A99" s="130"/>
      <c r="B99" s="130"/>
      <c r="C99" s="130"/>
      <c r="D99" s="130"/>
    </row>
  </sheetData>
  <sheetProtection formatCells="0" formatColumns="0" formatRows="0" insertColumns="0" insertRows="0" insertHyperlinks="0" deleteColumns="0" deleteRows="0" sort="0" autoFilter="0" pivotTables="0"/>
  <mergeCells count="5">
    <mergeCell ref="A4:A5"/>
    <mergeCell ref="B4:B5"/>
    <mergeCell ref="C4:C5"/>
    <mergeCell ref="D4:D5"/>
    <mergeCell ref="A1:D2"/>
  </mergeCells>
  <phoneticPr fontId="57" type="noConversion"/>
  <pageMargins left="0.55118110236220497" right="0.55118110236220497" top="0.78740157480314998" bottom="0.78740157480314998" header="0.511811023622047" footer="0.511811023622047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2"/>
  <sheetViews>
    <sheetView showGridLines="0" showZeros="0" view="pageBreakPreview" zoomScaleNormal="70" zoomScaleSheetLayoutView="100" workbookViewId="0">
      <selection activeCell="F17" sqref="F17"/>
    </sheetView>
  </sheetViews>
  <sheetFormatPr defaultColWidth="9" defaultRowHeight="15"/>
  <cols>
    <col min="1" max="1" width="37.5" style="93" customWidth="1"/>
    <col min="2" max="4" width="15.125" style="101" customWidth="1"/>
    <col min="5" max="5" width="12.25" style="101" customWidth="1"/>
    <col min="6" max="6" width="12.25" style="102" customWidth="1"/>
    <col min="7" max="7" width="15.125" style="103" customWidth="1"/>
    <col min="8" max="8" width="12.25" style="104" customWidth="1"/>
    <col min="9" max="9" width="10.75" style="93" customWidth="1"/>
    <col min="10" max="16384" width="9" style="93"/>
  </cols>
  <sheetData>
    <row r="1" spans="1:11" s="98" customFormat="1" ht="48" customHeight="1">
      <c r="A1" s="191" t="s">
        <v>504</v>
      </c>
      <c r="B1" s="191"/>
      <c r="C1" s="191"/>
      <c r="D1" s="191"/>
      <c r="E1" s="191"/>
      <c r="F1" s="191"/>
      <c r="G1" s="191"/>
      <c r="H1" s="191"/>
    </row>
    <row r="2" spans="1:11" ht="14.25">
      <c r="F2" s="105"/>
      <c r="G2" s="101"/>
      <c r="H2" s="105" t="s">
        <v>0</v>
      </c>
    </row>
    <row r="3" spans="1:11" ht="42" customHeight="1">
      <c r="A3" s="193" t="s">
        <v>1</v>
      </c>
      <c r="B3" s="188" t="s">
        <v>489</v>
      </c>
      <c r="C3" s="188"/>
      <c r="D3" s="188"/>
      <c r="E3" s="188"/>
      <c r="F3" s="188"/>
      <c r="G3" s="192" t="s">
        <v>490</v>
      </c>
      <c r="H3" s="192"/>
    </row>
    <row r="4" spans="1:11" s="99" customFormat="1" ht="42" customHeight="1">
      <c r="A4" s="193"/>
      <c r="B4" s="8" t="s">
        <v>3</v>
      </c>
      <c r="C4" s="8" t="s">
        <v>4</v>
      </c>
      <c r="D4" s="8" t="s">
        <v>5</v>
      </c>
      <c r="E4" s="8" t="s">
        <v>6</v>
      </c>
      <c r="F4" s="8" t="s">
        <v>496</v>
      </c>
      <c r="G4" s="8" t="s">
        <v>3</v>
      </c>
      <c r="H4" s="23" t="s">
        <v>497</v>
      </c>
    </row>
    <row r="5" spans="1:11" ht="39.75" customHeight="1">
      <c r="A5" s="106" t="s">
        <v>383</v>
      </c>
      <c r="B5" s="107"/>
      <c r="C5" s="107">
        <f>SUM(C6:C12)</f>
        <v>0</v>
      </c>
      <c r="D5" s="107">
        <f>SUM(D6:D12)</f>
        <v>0</v>
      </c>
      <c r="E5" s="108" t="e">
        <f>D5/C5</f>
        <v>#DIV/0!</v>
      </c>
      <c r="F5" s="107">
        <f>SUM(F6:F12)</f>
        <v>0</v>
      </c>
      <c r="G5" s="107">
        <f>SUM(G6:G12)</f>
        <v>0</v>
      </c>
      <c r="H5" s="108" t="e">
        <f>G5/D5</f>
        <v>#DIV/0!</v>
      </c>
      <c r="J5" s="102"/>
      <c r="K5" s="102"/>
    </row>
    <row r="6" spans="1:11" ht="39.75" customHeight="1">
      <c r="A6" s="109" t="s">
        <v>384</v>
      </c>
      <c r="B6" s="107">
        <v>0</v>
      </c>
      <c r="C6" s="110">
        <v>0</v>
      </c>
      <c r="D6" s="110">
        <v>0</v>
      </c>
      <c r="E6" s="108" t="e">
        <f>D6/C6</f>
        <v>#DIV/0!</v>
      </c>
      <c r="F6" s="111"/>
      <c r="G6" s="112">
        <v>0</v>
      </c>
      <c r="H6" s="108" t="e">
        <f>G6/D6</f>
        <v>#DIV/0!</v>
      </c>
      <c r="I6" s="102"/>
      <c r="J6" s="102"/>
      <c r="K6" s="102"/>
    </row>
    <row r="7" spans="1:11" ht="39.75" customHeight="1">
      <c r="A7" s="109" t="s">
        <v>385</v>
      </c>
      <c r="B7" s="113"/>
      <c r="C7" s="110">
        <v>0</v>
      </c>
      <c r="D7" s="110">
        <v>0</v>
      </c>
      <c r="E7" s="108"/>
      <c r="F7" s="111"/>
      <c r="G7" s="112"/>
      <c r="H7" s="111"/>
      <c r="J7" s="102"/>
      <c r="K7" s="102"/>
    </row>
    <row r="8" spans="1:11" ht="39.75" customHeight="1">
      <c r="A8" s="109" t="s">
        <v>386</v>
      </c>
      <c r="B8" s="113"/>
      <c r="C8" s="114">
        <v>0</v>
      </c>
      <c r="D8" s="114">
        <v>0</v>
      </c>
      <c r="E8" s="108"/>
      <c r="F8" s="111"/>
      <c r="G8" s="112"/>
      <c r="H8" s="111"/>
      <c r="J8" s="102"/>
      <c r="K8" s="102"/>
    </row>
    <row r="9" spans="1:11" ht="39.75" customHeight="1">
      <c r="A9" s="109" t="s">
        <v>387</v>
      </c>
      <c r="B9" s="113"/>
      <c r="C9" s="110">
        <v>0</v>
      </c>
      <c r="D9" s="110">
        <v>0</v>
      </c>
      <c r="E9" s="108"/>
      <c r="F9" s="111"/>
      <c r="G9" s="112"/>
      <c r="H9" s="111"/>
      <c r="J9" s="102"/>
      <c r="K9" s="102"/>
    </row>
    <row r="10" spans="1:11" ht="39.75" customHeight="1">
      <c r="A10" s="109" t="s">
        <v>388</v>
      </c>
      <c r="B10" s="113"/>
      <c r="C10" s="110">
        <v>0</v>
      </c>
      <c r="D10" s="110">
        <v>0</v>
      </c>
      <c r="E10" s="108"/>
      <c r="F10" s="111"/>
      <c r="G10" s="112"/>
      <c r="H10" s="111"/>
      <c r="J10" s="102"/>
      <c r="K10" s="102"/>
    </row>
    <row r="11" spans="1:11" ht="39.75" customHeight="1">
      <c r="A11" s="109" t="s">
        <v>389</v>
      </c>
      <c r="B11" s="115"/>
      <c r="C11" s="110">
        <v>0</v>
      </c>
      <c r="D11" s="110">
        <v>0</v>
      </c>
      <c r="E11" s="108"/>
      <c r="F11" s="111"/>
      <c r="G11" s="112"/>
      <c r="H11" s="111"/>
      <c r="J11" s="102"/>
      <c r="K11" s="102"/>
    </row>
    <row r="12" spans="1:11" ht="39.75" customHeight="1">
      <c r="A12" s="109" t="s">
        <v>390</v>
      </c>
      <c r="B12" s="116"/>
      <c r="C12" s="110">
        <v>0</v>
      </c>
      <c r="D12" s="110">
        <v>0</v>
      </c>
      <c r="E12" s="108"/>
      <c r="F12" s="111"/>
      <c r="G12" s="112"/>
      <c r="H12" s="111"/>
      <c r="J12" s="102"/>
      <c r="K12" s="102"/>
    </row>
    <row r="13" spans="1:11" ht="39.75" customHeight="1">
      <c r="A13" s="117" t="s">
        <v>391</v>
      </c>
      <c r="B13" s="118">
        <f>B5</f>
        <v>0</v>
      </c>
      <c r="C13" s="118">
        <f>SUM(C6:C12)</f>
        <v>0</v>
      </c>
      <c r="D13" s="118">
        <f>SUM(D6:D12)</f>
        <v>0</v>
      </c>
      <c r="E13" s="108" t="e">
        <f>D13/C13</f>
        <v>#DIV/0!</v>
      </c>
      <c r="F13" s="118">
        <f>F5</f>
        <v>0</v>
      </c>
      <c r="G13" s="118">
        <f>G5</f>
        <v>0</v>
      </c>
      <c r="H13" s="108" t="e">
        <f>G13/D13</f>
        <v>#DIV/0!</v>
      </c>
      <c r="I13" s="125"/>
    </row>
    <row r="14" spans="1:11" ht="39.75" customHeight="1">
      <c r="A14" s="119" t="s">
        <v>392</v>
      </c>
      <c r="B14" s="107"/>
      <c r="C14" s="225">
        <v>12179</v>
      </c>
      <c r="D14" s="225">
        <v>12179</v>
      </c>
      <c r="E14" s="108"/>
      <c r="F14" s="111"/>
      <c r="G14" s="112"/>
      <c r="H14" s="111"/>
    </row>
    <row r="15" spans="1:11" ht="39.75" customHeight="1">
      <c r="A15" s="119" t="s">
        <v>393</v>
      </c>
      <c r="B15" s="107"/>
      <c r="C15" s="225">
        <v>2647.78</v>
      </c>
      <c r="D15" s="225">
        <v>2647.78</v>
      </c>
      <c r="E15" s="108"/>
      <c r="F15" s="111"/>
      <c r="G15" s="112"/>
      <c r="H15" s="108"/>
    </row>
    <row r="16" spans="1:11" ht="39.75" customHeight="1">
      <c r="A16" s="120" t="s">
        <v>394</v>
      </c>
      <c r="B16" s="107"/>
      <c r="C16" s="225"/>
      <c r="D16" s="225"/>
      <c r="E16" s="108"/>
      <c r="F16" s="111"/>
      <c r="G16" s="112"/>
      <c r="H16" s="111"/>
    </row>
    <row r="17" spans="1:9" s="100" customFormat="1" ht="39.75" customHeight="1">
      <c r="A17" s="119" t="s">
        <v>395</v>
      </c>
      <c r="B17" s="107"/>
      <c r="C17" s="225"/>
      <c r="D17" s="225"/>
      <c r="E17" s="108"/>
      <c r="F17" s="111"/>
      <c r="G17" s="112"/>
      <c r="H17" s="111"/>
      <c r="I17" s="93"/>
    </row>
    <row r="18" spans="1:9" ht="39.75" customHeight="1">
      <c r="A18" s="121" t="s">
        <v>396</v>
      </c>
      <c r="B18" s="107">
        <f>B13</f>
        <v>0</v>
      </c>
      <c r="C18" s="225">
        <f>C13+C14+C15+C16+C17</f>
        <v>14826.78</v>
      </c>
      <c r="D18" s="225">
        <f>D13+D14+D15+D16+D17</f>
        <v>14826.78</v>
      </c>
      <c r="E18" s="108">
        <f>D18/C18</f>
        <v>1</v>
      </c>
      <c r="F18" s="107">
        <f>F13</f>
        <v>0</v>
      </c>
      <c r="G18" s="107">
        <f>G13+G15</f>
        <v>0</v>
      </c>
      <c r="H18" s="108">
        <f>G18/D18</f>
        <v>0</v>
      </c>
    </row>
    <row r="19" spans="1:9" ht="24.6" customHeight="1">
      <c r="B19" s="122"/>
      <c r="C19" s="123"/>
    </row>
    <row r="20" spans="1:9" ht="24.6" customHeight="1">
      <c r="B20" s="123"/>
      <c r="C20" s="123"/>
    </row>
    <row r="21" spans="1:9" ht="24.6" customHeight="1"/>
    <row r="22" spans="1:9" ht="24.6" customHeight="1"/>
    <row r="23" spans="1:9" ht="24.6" customHeight="1"/>
    <row r="24" spans="1:9" ht="24.6" customHeight="1"/>
    <row r="25" spans="1:9" ht="24.6" customHeight="1"/>
    <row r="26" spans="1:9" ht="24.6" customHeight="1"/>
    <row r="27" spans="1:9" ht="24.6" customHeight="1"/>
    <row r="28" spans="1:9" ht="15" customHeight="1">
      <c r="B28" s="124"/>
      <c r="C28" s="123"/>
    </row>
    <row r="29" spans="1:9" ht="15" customHeight="1"/>
    <row r="30" spans="1:9" ht="15" customHeight="1"/>
    <row r="31" spans="1:9" ht="15" customHeight="1"/>
    <row r="32" spans="1: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</sheetData>
  <mergeCells count="4">
    <mergeCell ref="A1:H1"/>
    <mergeCell ref="B3:F3"/>
    <mergeCell ref="G3:H3"/>
    <mergeCell ref="A3:A4"/>
  </mergeCells>
  <phoneticPr fontId="57" type="noConversion"/>
  <printOptions horizontalCentered="1"/>
  <pageMargins left="0.59" right="0.59" top="0.79" bottom="0.79" header="0.59" footer="0.59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6"/>
  <sheetViews>
    <sheetView showGridLines="0" showZeros="0" view="pageBreakPreview" zoomScaleNormal="70" zoomScaleSheetLayoutView="100" workbookViewId="0">
      <selection activeCell="B24" sqref="B24"/>
    </sheetView>
  </sheetViews>
  <sheetFormatPr defaultColWidth="9" defaultRowHeight="15"/>
  <cols>
    <col min="1" max="1" width="59.875" style="83" customWidth="1"/>
    <col min="2" max="2" width="12.625" style="83" customWidth="1"/>
    <col min="3" max="3" width="12.75" style="83" customWidth="1"/>
    <col min="4" max="4" width="11.875" style="83" customWidth="1"/>
    <col min="5" max="6" width="11" style="83" customWidth="1"/>
    <col min="7" max="7" width="14.875" style="33" customWidth="1"/>
    <col min="8" max="8" width="13" style="84" customWidth="1"/>
    <col min="9" max="16" width="9" style="83"/>
    <col min="17" max="17" width="9.75" style="83" customWidth="1"/>
    <col min="18" max="16384" width="9" style="83"/>
  </cols>
  <sheetData>
    <row r="1" spans="1:18" s="81" customFormat="1" ht="30" customHeight="1">
      <c r="A1" s="226" t="s">
        <v>503</v>
      </c>
      <c r="B1" s="226"/>
      <c r="C1" s="226"/>
      <c r="D1" s="226"/>
      <c r="E1" s="226"/>
      <c r="F1" s="226"/>
      <c r="G1" s="226"/>
      <c r="H1" s="226"/>
    </row>
    <row r="2" spans="1:18" s="30" customFormat="1" ht="14.25">
      <c r="A2" s="227"/>
      <c r="B2" s="227"/>
      <c r="C2" s="227"/>
      <c r="D2" s="227"/>
      <c r="E2" s="227"/>
      <c r="F2" s="228"/>
      <c r="G2" s="227"/>
      <c r="H2" s="229" t="s">
        <v>0</v>
      </c>
    </row>
    <row r="3" spans="1:18" s="30" customFormat="1" ht="33.75" customHeight="1">
      <c r="A3" s="230" t="s">
        <v>1</v>
      </c>
      <c r="B3" s="231" t="s">
        <v>489</v>
      </c>
      <c r="C3" s="231"/>
      <c r="D3" s="231"/>
      <c r="E3" s="231"/>
      <c r="F3" s="231"/>
      <c r="G3" s="232" t="s">
        <v>490</v>
      </c>
      <c r="H3" s="232"/>
    </row>
    <row r="4" spans="1:18" s="31" customFormat="1" ht="33.75" customHeight="1">
      <c r="A4" s="230"/>
      <c r="B4" s="233" t="s">
        <v>3</v>
      </c>
      <c r="C4" s="233" t="s">
        <v>4</v>
      </c>
      <c r="D4" s="233" t="s">
        <v>5</v>
      </c>
      <c r="E4" s="233" t="s">
        <v>6</v>
      </c>
      <c r="F4" s="233" t="s">
        <v>496</v>
      </c>
      <c r="G4" s="233" t="s">
        <v>3</v>
      </c>
      <c r="H4" s="234" t="s">
        <v>497</v>
      </c>
    </row>
    <row r="5" spans="1:18" ht="29.25" customHeight="1">
      <c r="A5" s="235" t="s">
        <v>397</v>
      </c>
      <c r="B5" s="236">
        <f>SUM(B6)</f>
        <v>30000</v>
      </c>
      <c r="C5" s="236">
        <f>C6+C14+C17+C20</f>
        <v>14827.105</v>
      </c>
      <c r="D5" s="236">
        <f>D6+D14+D17+D20</f>
        <v>14827.105</v>
      </c>
      <c r="E5" s="237">
        <f>D5/C5</f>
        <v>1</v>
      </c>
      <c r="F5" s="236">
        <f>SUM(F6)</f>
        <v>0</v>
      </c>
      <c r="G5" s="236">
        <f>SUM(G6)</f>
        <v>0</v>
      </c>
      <c r="H5" s="237">
        <f>G5/D5</f>
        <v>0</v>
      </c>
      <c r="J5" s="91"/>
      <c r="N5" s="92"/>
      <c r="P5" s="93"/>
      <c r="Q5" s="97"/>
      <c r="R5" s="92"/>
    </row>
    <row r="6" spans="1:18" ht="29.25" customHeight="1">
      <c r="A6" s="238" t="s">
        <v>50</v>
      </c>
      <c r="B6" s="236">
        <f>SUM(B7:B9)</f>
        <v>30000</v>
      </c>
      <c r="C6" s="236">
        <f>C7</f>
        <v>3590.61</v>
      </c>
      <c r="D6" s="236">
        <f>D7</f>
        <v>3590.61</v>
      </c>
      <c r="E6" s="237">
        <f>D6/C6</f>
        <v>1</v>
      </c>
      <c r="F6" s="236">
        <f>SUM(F7:F9)</f>
        <v>0</v>
      </c>
      <c r="G6" s="236">
        <f>G7</f>
        <v>0</v>
      </c>
      <c r="H6" s="237">
        <f>G6/D6</f>
        <v>0</v>
      </c>
      <c r="J6" s="91"/>
      <c r="N6" s="92"/>
      <c r="P6" s="93"/>
      <c r="Q6" s="91"/>
    </row>
    <row r="7" spans="1:18" ht="29.25" customHeight="1">
      <c r="A7" s="238" t="s">
        <v>398</v>
      </c>
      <c r="B7" s="239">
        <v>30000</v>
      </c>
      <c r="C7" s="236">
        <f>C8+C9+C10+C11+C12+C13</f>
        <v>3590.61</v>
      </c>
      <c r="D7" s="236">
        <f>D8+D9+D10+D11+D12+D13</f>
        <v>3590.61</v>
      </c>
      <c r="E7" s="237">
        <f>D7/C7</f>
        <v>1</v>
      </c>
      <c r="F7" s="240"/>
      <c r="G7" s="241"/>
      <c r="H7" s="237">
        <f>G7/D7</f>
        <v>0</v>
      </c>
      <c r="J7" s="91"/>
      <c r="N7" s="92"/>
      <c r="P7" s="93"/>
      <c r="Q7" s="91"/>
    </row>
    <row r="8" spans="1:18" ht="29.25" customHeight="1">
      <c r="A8" s="238" t="s">
        <v>399</v>
      </c>
      <c r="B8" s="239"/>
      <c r="C8" s="236"/>
      <c r="D8" s="236"/>
      <c r="E8" s="237"/>
      <c r="F8" s="240"/>
      <c r="G8" s="241"/>
      <c r="H8" s="240"/>
      <c r="J8" s="91"/>
      <c r="M8" s="83">
        <v>0</v>
      </c>
      <c r="N8" s="92"/>
      <c r="P8" s="93"/>
      <c r="Q8" s="91"/>
    </row>
    <row r="9" spans="1:18" ht="29.25" customHeight="1">
      <c r="A9" s="238" t="s">
        <v>400</v>
      </c>
      <c r="B9" s="236"/>
      <c r="C9" s="236"/>
      <c r="D9" s="236"/>
      <c r="E9" s="237"/>
      <c r="F9" s="240"/>
      <c r="G9" s="241"/>
      <c r="H9" s="240"/>
      <c r="J9" s="91"/>
      <c r="N9" s="92"/>
      <c r="P9" s="93"/>
      <c r="Q9" s="91"/>
    </row>
    <row r="10" spans="1:18" ht="29.25" customHeight="1">
      <c r="A10" s="238" t="s">
        <v>401</v>
      </c>
      <c r="B10" s="236"/>
      <c r="C10" s="236">
        <v>3510</v>
      </c>
      <c r="D10" s="236">
        <v>3510</v>
      </c>
      <c r="E10" s="237"/>
      <c r="F10" s="240"/>
      <c r="G10" s="241"/>
      <c r="H10" s="240"/>
      <c r="J10" s="91"/>
      <c r="N10" s="92"/>
      <c r="P10" s="93"/>
      <c r="Q10" s="91"/>
    </row>
    <row r="11" spans="1:18" ht="29.25" customHeight="1">
      <c r="A11" s="238" t="s">
        <v>402</v>
      </c>
      <c r="B11" s="236"/>
      <c r="C11" s="236">
        <v>80.61</v>
      </c>
      <c r="D11" s="236">
        <v>80.61</v>
      </c>
      <c r="E11" s="237"/>
      <c r="F11" s="240"/>
      <c r="G11" s="241"/>
      <c r="H11" s="240"/>
      <c r="J11" s="91"/>
      <c r="N11" s="92"/>
      <c r="P11" s="93"/>
      <c r="Q11" s="91"/>
    </row>
    <row r="12" spans="1:18" ht="29.25" customHeight="1">
      <c r="A12" s="238" t="s">
        <v>53</v>
      </c>
      <c r="B12" s="236"/>
      <c r="C12" s="236"/>
      <c r="D12" s="236"/>
      <c r="E12" s="237"/>
      <c r="F12" s="240"/>
      <c r="G12" s="241"/>
      <c r="H12" s="240"/>
      <c r="J12" s="91"/>
      <c r="N12" s="92"/>
      <c r="P12" s="93"/>
      <c r="Q12" s="91"/>
    </row>
    <row r="13" spans="1:18" ht="29.25" customHeight="1">
      <c r="A13" s="238" t="s">
        <v>403</v>
      </c>
      <c r="B13" s="236"/>
      <c r="C13" s="236"/>
      <c r="D13" s="236"/>
      <c r="E13" s="237"/>
      <c r="F13" s="240"/>
      <c r="G13" s="241"/>
      <c r="H13" s="240"/>
      <c r="J13" s="91"/>
      <c r="N13" s="92"/>
      <c r="P13" s="93"/>
      <c r="Q13" s="91"/>
    </row>
    <row r="14" spans="1:18" ht="29.25" customHeight="1">
      <c r="A14" s="238" t="s">
        <v>61</v>
      </c>
      <c r="B14" s="236"/>
      <c r="C14" s="236">
        <f>C15+C16</f>
        <v>8886.7749999999996</v>
      </c>
      <c r="D14" s="236">
        <f>D15+D16</f>
        <v>8886.7749999999996</v>
      </c>
      <c r="E14" s="237"/>
      <c r="F14" s="240"/>
      <c r="G14" s="241"/>
      <c r="H14" s="240"/>
      <c r="J14" s="91"/>
      <c r="N14" s="92"/>
      <c r="P14" s="93"/>
      <c r="Q14" s="91"/>
    </row>
    <row r="15" spans="1:18" ht="29.25" customHeight="1">
      <c r="A15" s="242" t="s">
        <v>404</v>
      </c>
      <c r="B15" s="243"/>
      <c r="C15" s="243">
        <v>8882</v>
      </c>
      <c r="D15" s="243">
        <v>8882</v>
      </c>
      <c r="E15" s="237"/>
      <c r="F15" s="240"/>
      <c r="G15" s="241"/>
      <c r="H15" s="240"/>
      <c r="J15" s="91"/>
      <c r="N15" s="92"/>
      <c r="P15" s="93"/>
      <c r="Q15" s="91"/>
    </row>
    <row r="16" spans="1:18" ht="29.25" customHeight="1">
      <c r="A16" s="242" t="s">
        <v>272</v>
      </c>
      <c r="B16" s="243"/>
      <c r="C16" s="243">
        <v>4.7750000000000004</v>
      </c>
      <c r="D16" s="243">
        <v>4.7750000000000004</v>
      </c>
      <c r="E16" s="237"/>
      <c r="F16" s="240"/>
      <c r="G16" s="241"/>
      <c r="H16" s="240"/>
      <c r="J16" s="91"/>
      <c r="N16" s="92"/>
      <c r="P16" s="93"/>
      <c r="Q16" s="91"/>
    </row>
    <row r="17" spans="1:17" ht="29.25" customHeight="1">
      <c r="A17" s="242" t="s">
        <v>62</v>
      </c>
      <c r="B17" s="243"/>
      <c r="C17" s="243">
        <f>C18+C19</f>
        <v>2349.7199999999998</v>
      </c>
      <c r="D17" s="243">
        <f>D18+D19</f>
        <v>2349.7199999999998</v>
      </c>
      <c r="E17" s="237"/>
      <c r="F17" s="240"/>
      <c r="G17" s="241"/>
      <c r="H17" s="240"/>
      <c r="J17" s="91"/>
      <c r="N17" s="92"/>
      <c r="P17" s="93"/>
      <c r="Q17" s="91"/>
    </row>
    <row r="18" spans="1:17" customFormat="1" ht="29.25" customHeight="1">
      <c r="A18" s="242" t="s">
        <v>405</v>
      </c>
      <c r="B18" s="243"/>
      <c r="C18" s="243">
        <v>1588.32</v>
      </c>
      <c r="D18" s="243">
        <v>1588.32</v>
      </c>
      <c r="E18" s="237"/>
      <c r="F18" s="240"/>
      <c r="G18" s="244"/>
      <c r="H18" s="240"/>
      <c r="J18" s="91"/>
      <c r="N18" s="92"/>
      <c r="P18" s="93"/>
      <c r="Q18" s="91"/>
    </row>
    <row r="19" spans="1:17" customFormat="1" ht="29.25" customHeight="1">
      <c r="A19" s="242" t="s">
        <v>279</v>
      </c>
      <c r="B19" s="243"/>
      <c r="C19" s="243">
        <v>761.4</v>
      </c>
      <c r="D19" s="243">
        <v>761.4</v>
      </c>
      <c r="E19" s="237"/>
      <c r="F19" s="240"/>
      <c r="G19" s="244"/>
      <c r="H19" s="240"/>
      <c r="J19" s="91"/>
      <c r="N19" s="92"/>
      <c r="P19" s="93"/>
      <c r="Q19" s="91"/>
    </row>
    <row r="20" spans="1:17" s="82" customFormat="1" ht="29.25" customHeight="1">
      <c r="A20" s="245" t="s">
        <v>406</v>
      </c>
      <c r="B20" s="246"/>
      <c r="C20" s="246"/>
      <c r="D20" s="246"/>
      <c r="E20" s="237"/>
      <c r="F20" s="240"/>
      <c r="G20" s="247"/>
      <c r="H20" s="240"/>
      <c r="J20" s="94"/>
      <c r="N20" s="95"/>
      <c r="P20" s="96"/>
      <c r="Q20" s="94"/>
    </row>
    <row r="21" spans="1:17" s="82" customFormat="1" ht="29.25" customHeight="1">
      <c r="A21" s="248" t="s">
        <v>407</v>
      </c>
      <c r="B21" s="249">
        <f>基金收入!B18</f>
        <v>0</v>
      </c>
      <c r="C21" s="249">
        <f>基金收入!C18</f>
        <v>14826.78</v>
      </c>
      <c r="D21" s="249">
        <f>基金收入!D18</f>
        <v>14826.78</v>
      </c>
      <c r="E21" s="237">
        <f>D21/C21</f>
        <v>1</v>
      </c>
      <c r="F21" s="249">
        <f>基金收入!F18</f>
        <v>0</v>
      </c>
      <c r="G21" s="249">
        <f>基金收入!G18</f>
        <v>0</v>
      </c>
      <c r="H21" s="237">
        <f>G21/D21</f>
        <v>0</v>
      </c>
      <c r="J21" s="94"/>
      <c r="N21" s="95"/>
      <c r="P21" s="96"/>
      <c r="Q21" s="94"/>
    </row>
    <row r="22" spans="1:17" ht="29.25" customHeight="1">
      <c r="A22" s="238" t="s">
        <v>408</v>
      </c>
      <c r="B22" s="236"/>
      <c r="C22" s="236">
        <f>C5</f>
        <v>14827.105</v>
      </c>
      <c r="D22" s="236">
        <f>D5</f>
        <v>14827.105</v>
      </c>
      <c r="E22" s="236"/>
      <c r="F22" s="236"/>
      <c r="G22" s="236"/>
      <c r="H22" s="236"/>
      <c r="J22" s="91"/>
      <c r="N22" s="92"/>
      <c r="P22" s="93"/>
      <c r="Q22" s="91"/>
    </row>
    <row r="23" spans="1:17" ht="29.25" customHeight="1">
      <c r="A23" s="238" t="s">
        <v>505</v>
      </c>
      <c r="B23" s="236"/>
      <c r="C23" s="236"/>
      <c r="D23" s="236"/>
      <c r="E23" s="236"/>
      <c r="F23" s="236"/>
      <c r="G23" s="236"/>
      <c r="H23" s="236"/>
      <c r="J23" s="91"/>
      <c r="N23" s="92"/>
      <c r="P23" s="93"/>
      <c r="Q23" s="91"/>
    </row>
    <row r="24" spans="1:17" ht="29.25" customHeight="1">
      <c r="A24" s="235" t="s">
        <v>409</v>
      </c>
      <c r="B24" s="236">
        <f>B21-B7</f>
        <v>-30000</v>
      </c>
      <c r="C24" s="236">
        <f>C21-C22</f>
        <v>-0.32499999999890899</v>
      </c>
      <c r="D24" s="236">
        <f>D21-D22</f>
        <v>-0.32499999999890899</v>
      </c>
      <c r="E24" s="237">
        <f>D24/C24</f>
        <v>1</v>
      </c>
      <c r="F24" s="236">
        <f>F21-F7</f>
        <v>0</v>
      </c>
      <c r="G24" s="236">
        <f>G21-G7</f>
        <v>0</v>
      </c>
      <c r="H24" s="237">
        <f>G24/D24</f>
        <v>0</v>
      </c>
      <c r="J24" s="91"/>
      <c r="N24" s="92"/>
      <c r="P24" s="93"/>
      <c r="Q24" s="91"/>
    </row>
    <row r="25" spans="1:17" ht="29.25" customHeight="1">
      <c r="A25" s="87" t="s">
        <v>410</v>
      </c>
      <c r="B25" s="85"/>
      <c r="C25" s="85"/>
      <c r="D25" s="85"/>
      <c r="E25" s="86"/>
      <c r="F25" s="88"/>
      <c r="G25" s="89"/>
      <c r="H25" s="88"/>
      <c r="J25" s="91"/>
      <c r="N25" s="92"/>
      <c r="P25" s="93"/>
      <c r="Q25" s="91"/>
    </row>
    <row r="26" spans="1:17">
      <c r="H26" s="90"/>
    </row>
  </sheetData>
  <mergeCells count="4">
    <mergeCell ref="A1:H1"/>
    <mergeCell ref="B3:F3"/>
    <mergeCell ref="G3:H3"/>
    <mergeCell ref="A3:A4"/>
  </mergeCells>
  <phoneticPr fontId="57" type="noConversion"/>
  <printOptions horizontalCentered="1"/>
  <pageMargins left="0.59" right="0.59" top="0.79" bottom="0.79" header="0.59" footer="0.59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232"/>
  <sheetViews>
    <sheetView showGridLines="0" showZeros="0" view="pageBreakPreview" zoomScale="85" zoomScaleNormal="100" zoomScaleSheetLayoutView="85" workbookViewId="0">
      <pane ySplit="3" topLeftCell="A4" activePane="bottomLeft" state="frozen"/>
      <selection pane="bottomLeft" activeCell="A25" sqref="A25:A30"/>
    </sheetView>
  </sheetViews>
  <sheetFormatPr defaultColWidth="9" defaultRowHeight="14.25"/>
  <cols>
    <col min="1" max="1" width="56.125" style="59" customWidth="1"/>
    <col min="2" max="2" width="31" style="60" customWidth="1"/>
    <col min="3" max="3" width="29.5" style="61" customWidth="1"/>
    <col min="4" max="16384" width="9" style="59"/>
  </cols>
  <sheetData>
    <row r="1" spans="1:3" ht="48" customHeight="1">
      <c r="A1" s="194" t="s">
        <v>500</v>
      </c>
      <c r="B1" s="194"/>
      <c r="C1" s="194"/>
    </row>
    <row r="2" spans="1:3" ht="25.5" customHeight="1">
      <c r="A2" s="30"/>
      <c r="B2" s="62"/>
      <c r="C2" s="63" t="s">
        <v>411</v>
      </c>
    </row>
    <row r="3" spans="1:3" ht="37.5" customHeight="1">
      <c r="A3" s="8" t="s">
        <v>1</v>
      </c>
      <c r="B3" s="55" t="s">
        <v>502</v>
      </c>
      <c r="C3" s="64" t="s">
        <v>501</v>
      </c>
    </row>
    <row r="4" spans="1:3" ht="31.5" customHeight="1">
      <c r="A4" s="40" t="s">
        <v>397</v>
      </c>
      <c r="B4" s="217">
        <f>B5+B21+B27+B30</f>
        <v>14827.01</v>
      </c>
      <c r="C4" s="65"/>
    </row>
    <row r="5" spans="1:3" ht="31.5" customHeight="1">
      <c r="A5" s="66" t="s">
        <v>50</v>
      </c>
      <c r="B5" s="217">
        <f>B6+B13+B16+B18+B17</f>
        <v>3590.61</v>
      </c>
      <c r="C5" s="67"/>
    </row>
    <row r="6" spans="1:3" ht="31.5" customHeight="1">
      <c r="A6" s="68" t="s">
        <v>412</v>
      </c>
      <c r="B6" s="217">
        <f>B7+B8+B9+B10+B11+B12</f>
        <v>3590.61</v>
      </c>
      <c r="C6" s="67"/>
    </row>
    <row r="7" spans="1:3" ht="31.5" customHeight="1">
      <c r="A7" s="69" t="s">
        <v>413</v>
      </c>
      <c r="B7" s="217"/>
      <c r="C7" s="70"/>
    </row>
    <row r="8" spans="1:3" ht="39.75" customHeight="1">
      <c r="A8" s="69" t="s">
        <v>414</v>
      </c>
      <c r="B8" s="217"/>
      <c r="C8" s="67"/>
    </row>
    <row r="9" spans="1:3" ht="31.5" customHeight="1">
      <c r="A9" s="71" t="s">
        <v>415</v>
      </c>
      <c r="B9" s="217">
        <v>3510</v>
      </c>
      <c r="C9" s="67"/>
    </row>
    <row r="10" spans="1:3" ht="31.5" customHeight="1">
      <c r="A10" s="69" t="s">
        <v>416</v>
      </c>
      <c r="B10" s="218"/>
      <c r="C10" s="67"/>
    </row>
    <row r="11" spans="1:3" ht="31.5" customHeight="1">
      <c r="A11" s="71" t="s">
        <v>417</v>
      </c>
      <c r="B11" s="218">
        <v>80.61</v>
      </c>
      <c r="C11" s="67"/>
    </row>
    <row r="12" spans="1:3" ht="31.5" customHeight="1">
      <c r="A12" s="69" t="s">
        <v>418</v>
      </c>
      <c r="B12" s="218"/>
      <c r="C12" s="67"/>
    </row>
    <row r="13" spans="1:3" ht="31.5" customHeight="1">
      <c r="A13" s="68" t="s">
        <v>419</v>
      </c>
      <c r="B13" s="219">
        <f>B14+B15</f>
        <v>0</v>
      </c>
      <c r="C13" s="70"/>
    </row>
    <row r="14" spans="1:3" ht="31.5" customHeight="1">
      <c r="A14" s="73" t="s">
        <v>413</v>
      </c>
      <c r="B14" s="219"/>
      <c r="C14" s="70"/>
    </row>
    <row r="15" spans="1:3" ht="31.5" customHeight="1">
      <c r="A15" s="74" t="s">
        <v>420</v>
      </c>
      <c r="B15" s="219"/>
      <c r="C15" s="70"/>
    </row>
    <row r="16" spans="1:3" ht="31.5" customHeight="1">
      <c r="A16" s="74" t="s">
        <v>421</v>
      </c>
      <c r="B16" s="218"/>
      <c r="C16" s="67"/>
    </row>
    <row r="17" spans="1:3" ht="31.5" customHeight="1">
      <c r="A17" s="75" t="s">
        <v>53</v>
      </c>
      <c r="B17" s="219"/>
      <c r="C17" s="70"/>
    </row>
    <row r="18" spans="1:3" ht="31.5" customHeight="1">
      <c r="A18" s="68" t="s">
        <v>422</v>
      </c>
      <c r="B18" s="219">
        <f>B19+B20</f>
        <v>0</v>
      </c>
      <c r="C18" s="70"/>
    </row>
    <row r="19" spans="1:3" ht="31.5" customHeight="1">
      <c r="A19" s="69" t="s">
        <v>423</v>
      </c>
      <c r="B19" s="219"/>
      <c r="C19" s="70"/>
    </row>
    <row r="20" spans="1:3" ht="31.5" customHeight="1">
      <c r="A20" s="69" t="s">
        <v>424</v>
      </c>
      <c r="B20" s="219"/>
      <c r="C20" s="70"/>
    </row>
    <row r="21" spans="1:3" ht="31.5" customHeight="1">
      <c r="A21" s="66" t="s">
        <v>61</v>
      </c>
      <c r="B21" s="219">
        <f>B22+B26</f>
        <v>8887</v>
      </c>
      <c r="C21" s="70"/>
    </row>
    <row r="22" spans="1:3" ht="31.5" customHeight="1">
      <c r="A22" s="74" t="s">
        <v>425</v>
      </c>
      <c r="B22" s="218">
        <f>B23+B24+B25</f>
        <v>5</v>
      </c>
      <c r="C22" s="70"/>
    </row>
    <row r="23" spans="1:3" ht="31.5" customHeight="1">
      <c r="A23" s="69" t="s">
        <v>272</v>
      </c>
      <c r="B23" s="218">
        <v>5</v>
      </c>
      <c r="C23" s="70"/>
    </row>
    <row r="24" spans="1:3" ht="31.5" customHeight="1">
      <c r="A24" s="69" t="s">
        <v>426</v>
      </c>
      <c r="B24" s="218"/>
      <c r="C24" s="67"/>
    </row>
    <row r="25" spans="1:3" ht="31.5" customHeight="1">
      <c r="A25" s="220" t="s">
        <v>427</v>
      </c>
      <c r="B25" s="218"/>
      <c r="C25" s="67"/>
    </row>
    <row r="26" spans="1:3" s="58" customFormat="1" ht="31.5" customHeight="1">
      <c r="A26" s="221" t="s">
        <v>404</v>
      </c>
      <c r="B26" s="218">
        <v>8882</v>
      </c>
      <c r="C26" s="76"/>
    </row>
    <row r="27" spans="1:3" ht="31.5" customHeight="1">
      <c r="A27" s="222" t="s">
        <v>62</v>
      </c>
      <c r="B27" s="219">
        <f>B28+B29</f>
        <v>2349.4</v>
      </c>
      <c r="C27" s="70"/>
    </row>
    <row r="28" spans="1:3" s="58" customFormat="1" ht="31.5" customHeight="1">
      <c r="A28" s="223" t="s">
        <v>279</v>
      </c>
      <c r="B28" s="219">
        <v>761.4</v>
      </c>
      <c r="C28" s="77"/>
    </row>
    <row r="29" spans="1:3" s="58" customFormat="1" ht="31.5" customHeight="1">
      <c r="A29" s="223" t="s">
        <v>405</v>
      </c>
      <c r="B29" s="219">
        <v>1588</v>
      </c>
      <c r="C29" s="77"/>
    </row>
    <row r="30" spans="1:3" ht="31.5" customHeight="1">
      <c r="A30" s="224" t="s">
        <v>428</v>
      </c>
      <c r="B30" s="72"/>
      <c r="C30" s="70"/>
    </row>
    <row r="31" spans="1:3" ht="31.5" customHeight="1">
      <c r="A31" s="78" t="s">
        <v>429</v>
      </c>
      <c r="B31" s="72"/>
      <c r="C31" s="70"/>
    </row>
    <row r="32" spans="1:3" ht="31.5" customHeight="1">
      <c r="B32" s="79"/>
      <c r="C32" s="80"/>
    </row>
    <row r="33" spans="2:3" ht="31.5" customHeight="1">
      <c r="B33" s="79"/>
      <c r="C33" s="80"/>
    </row>
    <row r="34" spans="2:3" ht="31.5" customHeight="1">
      <c r="B34" s="79"/>
      <c r="C34" s="80"/>
    </row>
    <row r="35" spans="2:3" ht="31.5" customHeight="1">
      <c r="B35" s="79"/>
      <c r="C35" s="80"/>
    </row>
    <row r="36" spans="2:3" ht="31.5" customHeight="1">
      <c r="B36" s="79"/>
      <c r="C36" s="80"/>
    </row>
    <row r="37" spans="2:3" ht="31.5" customHeight="1">
      <c r="B37" s="79"/>
      <c r="C37" s="80"/>
    </row>
    <row r="38" spans="2:3" ht="31.5" customHeight="1">
      <c r="B38" s="79"/>
      <c r="C38" s="80"/>
    </row>
    <row r="39" spans="2:3" ht="31.5" customHeight="1">
      <c r="B39" s="79"/>
      <c r="C39" s="80"/>
    </row>
    <row r="192" spans="2:2">
      <c r="B192" s="79"/>
    </row>
    <row r="193" spans="2:2">
      <c r="B193" s="79"/>
    </row>
    <row r="194" spans="2:2">
      <c r="B194" s="79"/>
    </row>
    <row r="195" spans="2:2">
      <c r="B195" s="79"/>
    </row>
    <row r="196" spans="2:2">
      <c r="B196" s="79"/>
    </row>
    <row r="197" spans="2:2">
      <c r="B197" s="79"/>
    </row>
    <row r="198" spans="2:2">
      <c r="B198" s="79"/>
    </row>
    <row r="199" spans="2:2">
      <c r="B199" s="79"/>
    </row>
    <row r="200" spans="2:2">
      <c r="B200" s="79"/>
    </row>
    <row r="201" spans="2:2">
      <c r="B201" s="79"/>
    </row>
    <row r="202" spans="2:2">
      <c r="B202" s="79"/>
    </row>
    <row r="203" spans="2:2">
      <c r="B203" s="79"/>
    </row>
    <row r="204" spans="2:2">
      <c r="B204" s="79"/>
    </row>
    <row r="205" spans="2:2">
      <c r="B205" s="79"/>
    </row>
    <row r="206" spans="2:2">
      <c r="B206" s="79"/>
    </row>
    <row r="207" spans="2:2">
      <c r="B207" s="79"/>
    </row>
    <row r="208" spans="2:2">
      <c r="B208" s="79"/>
    </row>
    <row r="209" spans="2:2">
      <c r="B209" s="79"/>
    </row>
    <row r="210" spans="2:2">
      <c r="B210" s="79"/>
    </row>
    <row r="211" spans="2:2">
      <c r="B211" s="79"/>
    </row>
    <row r="212" spans="2:2">
      <c r="B212" s="79"/>
    </row>
    <row r="213" spans="2:2">
      <c r="B213" s="79"/>
    </row>
    <row r="214" spans="2:2">
      <c r="B214" s="79"/>
    </row>
    <row r="215" spans="2:2">
      <c r="B215" s="79"/>
    </row>
    <row r="216" spans="2:2">
      <c r="B216" s="79"/>
    </row>
    <row r="217" spans="2:2">
      <c r="B217" s="79"/>
    </row>
    <row r="218" spans="2:2">
      <c r="B218" s="79"/>
    </row>
    <row r="219" spans="2:2">
      <c r="B219" s="79"/>
    </row>
    <row r="220" spans="2:2">
      <c r="B220" s="79"/>
    </row>
    <row r="221" spans="2:2">
      <c r="B221" s="79"/>
    </row>
    <row r="222" spans="2:2">
      <c r="B222" s="79"/>
    </row>
    <row r="223" spans="2:2">
      <c r="B223" s="79"/>
    </row>
    <row r="224" spans="2:2">
      <c r="B224" s="79"/>
    </row>
    <row r="225" spans="2:2">
      <c r="B225" s="79"/>
    </row>
    <row r="226" spans="2:2">
      <c r="B226" s="79"/>
    </row>
    <row r="227" spans="2:2">
      <c r="B227" s="79"/>
    </row>
    <row r="228" spans="2:2">
      <c r="B228" s="79"/>
    </row>
    <row r="229" spans="2:2">
      <c r="B229" s="79"/>
    </row>
    <row r="230" spans="2:2">
      <c r="B230" s="79"/>
    </row>
    <row r="231" spans="2:2">
      <c r="B231" s="79"/>
    </row>
    <row r="232" spans="2:2">
      <c r="B232" s="79"/>
    </row>
  </sheetData>
  <mergeCells count="1">
    <mergeCell ref="A1:C1"/>
  </mergeCells>
  <phoneticPr fontId="57" type="noConversion"/>
  <printOptions horizontalCentered="1"/>
  <pageMargins left="0.59" right="0.59" top="0.79" bottom="0.79" header="0.59" footer="0.59"/>
  <pageSetup paperSize="9"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8"/>
  <sheetViews>
    <sheetView showGridLines="0" showZeros="0" view="pageBreakPreview" zoomScale="115" zoomScaleNormal="75" zoomScaleSheetLayoutView="115" workbookViewId="0">
      <selection activeCell="F8" sqref="F8"/>
    </sheetView>
  </sheetViews>
  <sheetFormatPr defaultColWidth="9" defaultRowHeight="15"/>
  <cols>
    <col min="1" max="1" width="42.75" style="33" customWidth="1"/>
    <col min="2" max="3" width="13.75" style="33" customWidth="1"/>
    <col min="4" max="4" width="12" style="33" customWidth="1"/>
    <col min="5" max="5" width="12" style="34" customWidth="1"/>
    <col min="6" max="6" width="13.75" style="52" customWidth="1"/>
    <col min="7" max="7" width="12" style="35" customWidth="1"/>
    <col min="8" max="8" width="7" style="34" customWidth="1"/>
    <col min="9" max="9" width="9" style="33"/>
    <col min="10" max="10" width="13.375" style="33" customWidth="1"/>
    <col min="11" max="16384" width="9" style="33"/>
  </cols>
  <sheetData>
    <row r="1" spans="1:11" s="29" customFormat="1" ht="48" customHeight="1">
      <c r="A1" s="195" t="s">
        <v>499</v>
      </c>
      <c r="B1" s="195"/>
      <c r="C1" s="195"/>
      <c r="D1" s="195"/>
      <c r="E1" s="195"/>
      <c r="F1" s="195"/>
      <c r="G1" s="195"/>
      <c r="H1" s="36"/>
    </row>
    <row r="2" spans="1:11" s="30" customFormat="1" ht="14.25">
      <c r="A2" s="3"/>
      <c r="E2" s="37"/>
      <c r="F2" s="53"/>
      <c r="G2" s="39" t="s">
        <v>0</v>
      </c>
      <c r="H2" s="37"/>
    </row>
    <row r="3" spans="1:11" s="31" customFormat="1" ht="33" customHeight="1">
      <c r="A3" s="193" t="s">
        <v>1</v>
      </c>
      <c r="B3" s="196" t="s">
        <v>489</v>
      </c>
      <c r="C3" s="197"/>
      <c r="D3" s="197"/>
      <c r="E3" s="197"/>
      <c r="F3" s="198" t="s">
        <v>490</v>
      </c>
      <c r="G3" s="198"/>
      <c r="H3" s="54"/>
    </row>
    <row r="4" spans="1:11" s="31" customFormat="1" ht="33" customHeight="1">
      <c r="A4" s="193"/>
      <c r="B4" s="8" t="s">
        <v>3</v>
      </c>
      <c r="C4" s="8" t="s">
        <v>5</v>
      </c>
      <c r="D4" s="8" t="s">
        <v>430</v>
      </c>
      <c r="E4" s="8" t="s">
        <v>496</v>
      </c>
      <c r="F4" s="55" t="s">
        <v>3</v>
      </c>
      <c r="G4" s="23" t="s">
        <v>497</v>
      </c>
      <c r="H4" s="54"/>
    </row>
    <row r="5" spans="1:11" ht="23.25" customHeight="1">
      <c r="A5" s="40" t="s">
        <v>431</v>
      </c>
      <c r="B5" s="41"/>
      <c r="C5" s="42"/>
      <c r="D5" s="42"/>
      <c r="E5" s="43"/>
      <c r="F5" s="56"/>
      <c r="G5" s="44"/>
      <c r="H5" s="57"/>
      <c r="I5" s="49"/>
      <c r="J5" s="50"/>
      <c r="K5" s="50"/>
    </row>
    <row r="6" spans="1:11" ht="23.25" customHeight="1">
      <c r="A6" s="47" t="s">
        <v>432</v>
      </c>
      <c r="B6" s="41"/>
      <c r="C6" s="42"/>
      <c r="D6" s="42"/>
      <c r="E6" s="43"/>
      <c r="F6" s="56"/>
      <c r="G6" s="44"/>
      <c r="H6" s="57"/>
      <c r="I6" s="49"/>
      <c r="J6" s="50"/>
      <c r="K6" s="50"/>
    </row>
    <row r="7" spans="1:11" ht="23.25" customHeight="1">
      <c r="A7" s="47" t="s">
        <v>433</v>
      </c>
      <c r="B7" s="41"/>
      <c r="C7" s="42"/>
      <c r="D7" s="42"/>
      <c r="E7" s="43"/>
      <c r="F7" s="56"/>
      <c r="G7" s="44"/>
      <c r="H7" s="57"/>
      <c r="I7" s="49"/>
      <c r="J7" s="50"/>
      <c r="K7" s="50"/>
    </row>
    <row r="8" spans="1:11" ht="23.25" customHeight="1">
      <c r="A8" s="47" t="s">
        <v>434</v>
      </c>
      <c r="B8" s="41"/>
      <c r="C8" s="42"/>
      <c r="D8" s="42"/>
      <c r="E8" s="43"/>
      <c r="F8" s="56"/>
      <c r="G8" s="44"/>
      <c r="H8" s="57"/>
      <c r="I8" s="49"/>
      <c r="J8" s="50"/>
      <c r="K8" s="50"/>
    </row>
    <row r="9" spans="1:11" ht="23.25" customHeight="1">
      <c r="A9" s="46" t="s">
        <v>435</v>
      </c>
      <c r="B9" s="41"/>
      <c r="C9" s="42"/>
      <c r="D9" s="42"/>
      <c r="E9" s="43"/>
      <c r="F9" s="56"/>
      <c r="G9" s="44"/>
      <c r="H9" s="57"/>
      <c r="I9" s="49"/>
      <c r="J9" s="50"/>
      <c r="K9" s="50"/>
    </row>
    <row r="10" spans="1:11" ht="23.25" customHeight="1">
      <c r="A10" s="47" t="s">
        <v>432</v>
      </c>
      <c r="B10" s="41"/>
      <c r="C10" s="42"/>
      <c r="D10" s="42"/>
      <c r="E10" s="43"/>
      <c r="F10" s="56"/>
      <c r="G10" s="44"/>
      <c r="H10" s="57"/>
      <c r="I10" s="49"/>
      <c r="J10" s="50"/>
      <c r="K10" s="50"/>
    </row>
    <row r="11" spans="1:11" ht="23.25" customHeight="1">
      <c r="A11" s="47" t="s">
        <v>433</v>
      </c>
      <c r="B11" s="41"/>
      <c r="C11" s="42"/>
      <c r="D11" s="42"/>
      <c r="E11" s="43"/>
      <c r="F11" s="56"/>
      <c r="G11" s="44"/>
      <c r="H11" s="57"/>
      <c r="I11" s="49"/>
      <c r="J11" s="50"/>
      <c r="K11" s="50"/>
    </row>
    <row r="12" spans="1:11" ht="23.25" customHeight="1">
      <c r="A12" s="47" t="s">
        <v>434</v>
      </c>
      <c r="B12" s="41"/>
      <c r="C12" s="42"/>
      <c r="D12" s="42"/>
      <c r="E12" s="43"/>
      <c r="F12" s="56"/>
      <c r="G12" s="44"/>
      <c r="H12" s="57"/>
      <c r="I12" s="49"/>
      <c r="J12" s="50"/>
      <c r="K12" s="50"/>
    </row>
    <row r="13" spans="1:11" ht="23.25" customHeight="1">
      <c r="A13" s="47" t="s">
        <v>436</v>
      </c>
      <c r="B13" s="41"/>
      <c r="C13" s="42"/>
      <c r="D13" s="42"/>
      <c r="E13" s="43"/>
      <c r="F13" s="56"/>
      <c r="G13" s="44"/>
      <c r="H13" s="57"/>
      <c r="I13" s="49"/>
      <c r="J13" s="50"/>
      <c r="K13" s="50"/>
    </row>
    <row r="14" spans="1:11" ht="23.25" customHeight="1">
      <c r="A14" s="47" t="s">
        <v>432</v>
      </c>
      <c r="B14" s="41"/>
      <c r="C14" s="42"/>
      <c r="D14" s="42"/>
      <c r="E14" s="43"/>
      <c r="F14" s="56"/>
      <c r="G14" s="44"/>
      <c r="H14" s="57"/>
      <c r="I14" s="49"/>
      <c r="J14" s="50"/>
      <c r="K14" s="50"/>
    </row>
    <row r="15" spans="1:11" ht="23.25" customHeight="1">
      <c r="A15" s="47" t="s">
        <v>434</v>
      </c>
      <c r="B15" s="41"/>
      <c r="C15" s="42"/>
      <c r="D15" s="42"/>
      <c r="E15" s="43"/>
      <c r="F15" s="56"/>
      <c r="G15" s="44"/>
      <c r="H15" s="57"/>
      <c r="I15" s="49"/>
      <c r="J15" s="50"/>
      <c r="K15" s="50"/>
    </row>
    <row r="16" spans="1:11" s="32" customFormat="1" ht="23.25" customHeight="1">
      <c r="A16" s="47" t="s">
        <v>437</v>
      </c>
      <c r="B16" s="41"/>
      <c r="C16" s="42"/>
      <c r="D16" s="42"/>
      <c r="E16" s="43"/>
      <c r="F16" s="56"/>
      <c r="G16" s="44"/>
      <c r="H16" s="57"/>
      <c r="J16" s="51"/>
    </row>
    <row r="17" spans="1:11" s="32" customFormat="1" ht="23.25" customHeight="1">
      <c r="A17" s="47" t="s">
        <v>432</v>
      </c>
      <c r="B17" s="41"/>
      <c r="C17" s="42"/>
      <c r="D17" s="42"/>
      <c r="E17" s="43"/>
      <c r="F17" s="56"/>
      <c r="G17" s="44"/>
      <c r="H17" s="57"/>
    </row>
    <row r="18" spans="1:11" s="32" customFormat="1" ht="23.25" customHeight="1">
      <c r="A18" s="47" t="s">
        <v>433</v>
      </c>
      <c r="B18" s="41"/>
      <c r="C18" s="42"/>
      <c r="D18" s="42"/>
      <c r="E18" s="43"/>
      <c r="F18" s="56"/>
      <c r="G18" s="44"/>
      <c r="H18" s="57"/>
    </row>
    <row r="19" spans="1:11" ht="23.25" customHeight="1">
      <c r="A19" s="47" t="s">
        <v>434</v>
      </c>
      <c r="B19" s="41"/>
      <c r="C19" s="42"/>
      <c r="D19" s="42"/>
      <c r="E19" s="43"/>
      <c r="F19" s="56"/>
      <c r="G19" s="44"/>
      <c r="H19" s="57"/>
      <c r="I19" s="49"/>
      <c r="J19" s="50"/>
      <c r="K19" s="50"/>
    </row>
    <row r="20" spans="1:11" s="32" customFormat="1" ht="23.25" customHeight="1">
      <c r="A20" s="47" t="s">
        <v>438</v>
      </c>
      <c r="B20" s="41"/>
      <c r="C20" s="42"/>
      <c r="D20" s="42"/>
      <c r="E20" s="43"/>
      <c r="F20" s="56"/>
      <c r="G20" s="44"/>
      <c r="H20" s="57"/>
    </row>
    <row r="21" spans="1:11" s="32" customFormat="1" ht="23.25" customHeight="1">
      <c r="A21" s="47" t="s">
        <v>432</v>
      </c>
      <c r="B21" s="41"/>
      <c r="C21" s="42"/>
      <c r="D21" s="42"/>
      <c r="E21" s="43"/>
      <c r="F21" s="56"/>
      <c r="G21" s="44"/>
      <c r="H21" s="57"/>
    </row>
    <row r="22" spans="1:11" ht="23.25" customHeight="1">
      <c r="A22" s="47" t="s">
        <v>434</v>
      </c>
      <c r="B22" s="41"/>
      <c r="C22" s="42"/>
      <c r="D22" s="42"/>
      <c r="E22" s="43"/>
      <c r="F22" s="56"/>
      <c r="G22" s="44"/>
      <c r="H22" s="57"/>
      <c r="I22" s="49"/>
      <c r="J22" s="50"/>
      <c r="K22" s="50"/>
    </row>
    <row r="23" spans="1:11" s="32" customFormat="1" ht="23.25" customHeight="1">
      <c r="A23" s="48" t="s">
        <v>439</v>
      </c>
      <c r="B23" s="41"/>
      <c r="C23" s="42"/>
      <c r="D23" s="42"/>
      <c r="E23" s="43"/>
      <c r="F23" s="56"/>
      <c r="G23" s="44"/>
      <c r="H23" s="57"/>
    </row>
    <row r="24" spans="1:11" s="32" customFormat="1" ht="23.25" customHeight="1">
      <c r="A24" s="47" t="s">
        <v>432</v>
      </c>
      <c r="B24" s="41"/>
      <c r="C24" s="42"/>
      <c r="D24" s="42"/>
      <c r="E24" s="43"/>
      <c r="F24" s="56"/>
      <c r="G24" s="44"/>
      <c r="H24" s="57"/>
    </row>
    <row r="25" spans="1:11" ht="23.25" customHeight="1">
      <c r="A25" s="47" t="s">
        <v>434</v>
      </c>
      <c r="B25" s="41"/>
      <c r="C25" s="42"/>
      <c r="D25" s="42"/>
      <c r="E25" s="43"/>
      <c r="F25" s="56"/>
      <c r="G25" s="44"/>
      <c r="H25" s="57"/>
      <c r="I25" s="49"/>
      <c r="J25" s="50"/>
      <c r="K25" s="50"/>
    </row>
    <row r="26" spans="1:11" ht="23.25" customHeight="1">
      <c r="A26" s="48" t="s">
        <v>440</v>
      </c>
      <c r="B26" s="41"/>
      <c r="C26" s="42"/>
      <c r="D26" s="42"/>
      <c r="E26" s="43"/>
      <c r="F26" s="56"/>
      <c r="G26" s="44"/>
      <c r="H26" s="57"/>
    </row>
    <row r="27" spans="1:11" ht="23.25" customHeight="1">
      <c r="A27" s="47" t="s">
        <v>432</v>
      </c>
      <c r="B27" s="41"/>
      <c r="C27" s="42"/>
      <c r="D27" s="42"/>
      <c r="E27" s="43"/>
      <c r="F27" s="56"/>
      <c r="G27" s="44"/>
      <c r="H27" s="57"/>
    </row>
    <row r="28" spans="1:11" ht="23.25" customHeight="1">
      <c r="A28" s="47" t="s">
        <v>433</v>
      </c>
      <c r="B28" s="41"/>
      <c r="C28" s="42"/>
      <c r="D28" s="42"/>
      <c r="E28" s="43"/>
      <c r="F28" s="56"/>
      <c r="G28" s="44"/>
      <c r="H28" s="57"/>
    </row>
    <row r="29" spans="1:11" ht="23.25" customHeight="1">
      <c r="A29" s="47" t="s">
        <v>434</v>
      </c>
      <c r="B29" s="41"/>
      <c r="C29" s="42"/>
      <c r="D29" s="42"/>
      <c r="E29" s="43"/>
      <c r="F29" s="56"/>
      <c r="G29" s="44"/>
      <c r="H29" s="57"/>
      <c r="I29" s="49"/>
      <c r="J29" s="50"/>
      <c r="K29" s="50"/>
    </row>
    <row r="30" spans="1:11" ht="23.25" customHeight="1">
      <c r="A30" s="48" t="s">
        <v>441</v>
      </c>
      <c r="B30" s="41"/>
      <c r="C30" s="42"/>
      <c r="D30" s="42"/>
      <c r="E30" s="43"/>
      <c r="F30" s="56"/>
      <c r="G30" s="44"/>
      <c r="H30" s="57"/>
    </row>
    <row r="31" spans="1:11" ht="23.25" customHeight="1">
      <c r="A31" s="47" t="s">
        <v>432</v>
      </c>
      <c r="B31" s="41"/>
      <c r="C31" s="42"/>
      <c r="D31" s="42"/>
      <c r="E31" s="43"/>
      <c r="F31" s="56"/>
      <c r="G31" s="44"/>
      <c r="H31" s="57"/>
    </row>
    <row r="32" spans="1:11" ht="23.25" customHeight="1">
      <c r="A32" s="47" t="s">
        <v>433</v>
      </c>
      <c r="B32" s="41"/>
      <c r="C32" s="42"/>
      <c r="D32" s="42"/>
      <c r="E32" s="43"/>
      <c r="F32" s="56"/>
      <c r="G32" s="44"/>
      <c r="H32" s="57"/>
    </row>
    <row r="33" spans="1:11" ht="23.25" customHeight="1">
      <c r="A33" s="47" t="s">
        <v>434</v>
      </c>
      <c r="B33" s="41"/>
      <c r="C33" s="42"/>
      <c r="D33" s="42"/>
      <c r="E33" s="43"/>
      <c r="F33" s="56"/>
      <c r="G33" s="44"/>
      <c r="H33" s="57"/>
      <c r="I33" s="49"/>
      <c r="J33" s="50"/>
      <c r="K33" s="50"/>
    </row>
    <row r="34" spans="1:11" ht="23.25" customHeight="1">
      <c r="A34" s="47" t="s">
        <v>442</v>
      </c>
      <c r="B34" s="41"/>
      <c r="C34" s="42"/>
      <c r="D34" s="42"/>
      <c r="E34" s="43"/>
      <c r="F34" s="56"/>
      <c r="G34" s="44"/>
      <c r="H34" s="51"/>
    </row>
    <row r="35" spans="1:11" ht="23.25" customHeight="1">
      <c r="A35" s="47" t="s">
        <v>432</v>
      </c>
      <c r="B35" s="41"/>
      <c r="C35" s="42"/>
      <c r="D35" s="42"/>
      <c r="E35" s="43"/>
      <c r="F35" s="56"/>
      <c r="G35" s="44"/>
      <c r="H35" s="51"/>
    </row>
    <row r="36" spans="1:11" ht="23.25" customHeight="1">
      <c r="A36" s="47" t="s">
        <v>433</v>
      </c>
      <c r="B36" s="41"/>
      <c r="C36" s="42"/>
      <c r="D36" s="42"/>
      <c r="E36" s="43"/>
      <c r="F36" s="56"/>
      <c r="G36" s="44"/>
      <c r="H36" s="51"/>
    </row>
    <row r="37" spans="1:11" ht="23.25" customHeight="1">
      <c r="A37" s="47" t="s">
        <v>434</v>
      </c>
      <c r="B37" s="41"/>
      <c r="C37" s="42"/>
      <c r="D37" s="42"/>
      <c r="E37" s="43"/>
      <c r="F37" s="56"/>
      <c r="G37" s="44"/>
      <c r="H37" s="51"/>
    </row>
    <row r="38" spans="1:11" ht="23.25" customHeight="1">
      <c r="A38" s="199" t="s">
        <v>443</v>
      </c>
      <c r="B38" s="199"/>
      <c r="C38" s="199"/>
      <c r="D38" s="199"/>
      <c r="E38" s="199"/>
      <c r="F38" s="199"/>
      <c r="G38" s="199"/>
      <c r="H38" s="57"/>
      <c r="I38" s="49"/>
      <c r="J38" s="50"/>
      <c r="K38" s="50"/>
    </row>
    <row r="39" spans="1:11" ht="24.6" customHeight="1">
      <c r="A39" s="199"/>
      <c r="B39" s="199"/>
      <c r="C39" s="199"/>
      <c r="D39" s="199"/>
      <c r="E39" s="199"/>
      <c r="F39" s="199"/>
      <c r="G39" s="199"/>
      <c r="H39" s="51"/>
    </row>
    <row r="40" spans="1:11" ht="24.6" customHeight="1">
      <c r="H40" s="51"/>
    </row>
    <row r="41" spans="1:11" ht="24.6" customHeight="1">
      <c r="H41" s="51"/>
    </row>
    <row r="42" spans="1:11" ht="24.6" customHeight="1">
      <c r="H42" s="51"/>
    </row>
    <row r="43" spans="1:11">
      <c r="H43" s="51"/>
    </row>
    <row r="44" spans="1:11">
      <c r="H44" s="51"/>
    </row>
    <row r="45" spans="1:11">
      <c r="H45" s="51"/>
    </row>
    <row r="46" spans="1:11">
      <c r="H46" s="51"/>
    </row>
    <row r="47" spans="1:11">
      <c r="H47" s="51"/>
    </row>
    <row r="48" spans="1:11">
      <c r="H48" s="51"/>
    </row>
  </sheetData>
  <mergeCells count="6">
    <mergeCell ref="A1:G1"/>
    <mergeCell ref="B3:E3"/>
    <mergeCell ref="F3:G3"/>
    <mergeCell ref="A38:G38"/>
    <mergeCell ref="A39:G39"/>
    <mergeCell ref="A3:A4"/>
  </mergeCells>
  <phoneticPr fontId="57" type="noConversion"/>
  <printOptions horizontalCentered="1" verticalCentered="1"/>
  <pageMargins left="0.59" right="0.59" top="0.79" bottom="0.79" header="0.59" footer="0.24"/>
  <pageSetup paperSize="9" scale="72" orientation="landscape" r:id="rId1"/>
  <headerFooter alignWithMargins="0"/>
  <rowBreaks count="1" manualBreakCount="1">
    <brk id="20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showGridLines="0" showZeros="0" view="pageBreakPreview" zoomScale="115" zoomScaleNormal="75" zoomScaleSheetLayoutView="115" workbookViewId="0">
      <selection activeCell="F7" sqref="F7"/>
    </sheetView>
  </sheetViews>
  <sheetFormatPr defaultColWidth="9" defaultRowHeight="15"/>
  <cols>
    <col min="1" max="1" width="41" style="33" customWidth="1"/>
    <col min="2" max="3" width="15" style="33" customWidth="1"/>
    <col min="4" max="4" width="14.125" style="33" customWidth="1"/>
    <col min="5" max="5" width="14.125" style="34" customWidth="1"/>
    <col min="6" max="6" width="15" style="35" customWidth="1"/>
    <col min="7" max="7" width="14.125" style="35" customWidth="1"/>
    <col min="8" max="8" width="14.75" style="33" customWidth="1"/>
    <col min="9" max="9" width="9.5" style="33" customWidth="1"/>
    <col min="10" max="10" width="13.375" style="33" customWidth="1"/>
    <col min="11" max="16384" width="9" style="33"/>
  </cols>
  <sheetData>
    <row r="1" spans="1:11" s="29" customFormat="1" ht="48" customHeight="1">
      <c r="A1" s="195" t="s">
        <v>498</v>
      </c>
      <c r="B1" s="195"/>
      <c r="C1" s="195"/>
      <c r="D1" s="195"/>
      <c r="E1" s="195"/>
      <c r="F1" s="195"/>
      <c r="G1" s="195"/>
    </row>
    <row r="2" spans="1:11" s="30" customFormat="1" ht="14.25">
      <c r="A2" s="3"/>
      <c r="E2" s="37"/>
      <c r="F2" s="38"/>
      <c r="G2" s="39" t="s">
        <v>0</v>
      </c>
    </row>
    <row r="3" spans="1:11" s="31" customFormat="1" ht="33" customHeight="1">
      <c r="A3" s="193" t="s">
        <v>1</v>
      </c>
      <c r="B3" s="200" t="s">
        <v>489</v>
      </c>
      <c r="C3" s="200"/>
      <c r="D3" s="200"/>
      <c r="E3" s="200"/>
      <c r="F3" s="198" t="s">
        <v>490</v>
      </c>
      <c r="G3" s="198"/>
    </row>
    <row r="4" spans="1:11" s="31" customFormat="1" ht="33" customHeight="1">
      <c r="A4" s="193"/>
      <c r="B4" s="8" t="s">
        <v>3</v>
      </c>
      <c r="C4" s="8" t="s">
        <v>5</v>
      </c>
      <c r="D4" s="8" t="s">
        <v>430</v>
      </c>
      <c r="E4" s="8" t="s">
        <v>496</v>
      </c>
      <c r="F4" s="8" t="s">
        <v>3</v>
      </c>
      <c r="G4" s="23" t="s">
        <v>497</v>
      </c>
    </row>
    <row r="5" spans="1:11" ht="34.5" customHeight="1">
      <c r="A5" s="40" t="s">
        <v>444</v>
      </c>
      <c r="B5" s="41"/>
      <c r="C5" s="42"/>
      <c r="D5" s="42"/>
      <c r="E5" s="43"/>
      <c r="F5" s="44"/>
      <c r="G5" s="44"/>
      <c r="H5" s="45"/>
      <c r="I5" s="49"/>
      <c r="J5" s="50"/>
      <c r="K5" s="50"/>
    </row>
    <row r="6" spans="1:11" ht="34.5" customHeight="1">
      <c r="A6" s="46" t="s">
        <v>445</v>
      </c>
      <c r="B6" s="41"/>
      <c r="C6" s="42"/>
      <c r="D6" s="42"/>
      <c r="E6" s="43"/>
      <c r="F6" s="44"/>
      <c r="G6" s="44"/>
      <c r="H6" s="45"/>
      <c r="I6" s="49"/>
      <c r="J6" s="50"/>
      <c r="K6" s="50"/>
    </row>
    <row r="7" spans="1:11" ht="34.5" customHeight="1">
      <c r="A7" s="47" t="s">
        <v>446</v>
      </c>
      <c r="B7" s="41"/>
      <c r="C7" s="42"/>
      <c r="D7" s="42"/>
      <c r="E7" s="43"/>
      <c r="F7" s="44"/>
      <c r="G7" s="44"/>
      <c r="H7" s="45"/>
      <c r="I7" s="49"/>
      <c r="J7" s="50"/>
      <c r="K7" s="50"/>
    </row>
    <row r="8" spans="1:11" ht="34.5" customHeight="1">
      <c r="A8" s="47" t="s">
        <v>447</v>
      </c>
      <c r="B8" s="41"/>
      <c r="C8" s="42"/>
      <c r="D8" s="42"/>
      <c r="E8" s="43"/>
      <c r="F8" s="44"/>
      <c r="G8" s="44"/>
      <c r="H8" s="45"/>
      <c r="I8" s="49"/>
      <c r="J8" s="50"/>
      <c r="K8" s="50"/>
    </row>
    <row r="9" spans="1:11" ht="34.5" customHeight="1">
      <c r="A9" s="47" t="s">
        <v>448</v>
      </c>
      <c r="B9" s="41"/>
      <c r="C9" s="42"/>
      <c r="D9" s="42"/>
      <c r="E9" s="43"/>
      <c r="F9" s="44"/>
      <c r="G9" s="44"/>
      <c r="H9" s="45"/>
      <c r="I9" s="49"/>
      <c r="J9" s="50"/>
      <c r="K9" s="50"/>
    </row>
    <row r="10" spans="1:11" ht="34.5" customHeight="1">
      <c r="A10" s="47" t="s">
        <v>449</v>
      </c>
      <c r="B10" s="41"/>
      <c r="C10" s="42"/>
      <c r="D10" s="42"/>
      <c r="E10" s="43"/>
      <c r="F10" s="44"/>
      <c r="G10" s="44"/>
      <c r="H10" s="45"/>
      <c r="I10" s="49"/>
      <c r="J10" s="50"/>
      <c r="K10" s="50"/>
    </row>
    <row r="11" spans="1:11" ht="34.5" customHeight="1">
      <c r="A11" s="47" t="s">
        <v>450</v>
      </c>
      <c r="B11" s="41"/>
      <c r="C11" s="42"/>
      <c r="D11" s="42"/>
      <c r="E11" s="43"/>
      <c r="F11" s="44"/>
      <c r="G11" s="44"/>
      <c r="H11" s="45"/>
      <c r="I11" s="49"/>
      <c r="J11" s="50"/>
      <c r="K11" s="50"/>
    </row>
    <row r="12" spans="1:11" ht="34.5" customHeight="1">
      <c r="A12" s="47" t="s">
        <v>447</v>
      </c>
      <c r="B12" s="41"/>
      <c r="C12" s="42"/>
      <c r="D12" s="42"/>
      <c r="E12" s="43"/>
      <c r="F12" s="44"/>
      <c r="G12" s="44"/>
      <c r="H12" s="45"/>
      <c r="I12" s="49"/>
      <c r="J12" s="50"/>
      <c r="K12" s="50"/>
    </row>
    <row r="13" spans="1:11" s="32" customFormat="1" ht="34.5" customHeight="1">
      <c r="A13" s="47" t="s">
        <v>451</v>
      </c>
      <c r="B13" s="41"/>
      <c r="C13" s="42"/>
      <c r="D13" s="42"/>
      <c r="E13" s="43"/>
      <c r="F13" s="44"/>
      <c r="G13" s="44"/>
      <c r="H13" s="45"/>
      <c r="J13" s="51"/>
    </row>
    <row r="14" spans="1:11" s="32" customFormat="1" ht="34.5" customHeight="1">
      <c r="A14" s="47" t="s">
        <v>452</v>
      </c>
      <c r="B14" s="41"/>
      <c r="C14" s="42"/>
      <c r="D14" s="42"/>
      <c r="E14" s="43"/>
      <c r="F14" s="44"/>
      <c r="G14" s="44"/>
      <c r="H14" s="45"/>
    </row>
    <row r="15" spans="1:11" s="32" customFormat="1" ht="34.5" customHeight="1">
      <c r="A15" s="47" t="s">
        <v>453</v>
      </c>
      <c r="B15" s="41"/>
      <c r="C15" s="42"/>
      <c r="D15" s="42"/>
      <c r="E15" s="43"/>
      <c r="F15" s="44"/>
      <c r="G15" s="44"/>
      <c r="H15" s="45"/>
    </row>
    <row r="16" spans="1:11" s="32" customFormat="1" ht="34.5" customHeight="1">
      <c r="A16" s="47" t="s">
        <v>454</v>
      </c>
      <c r="B16" s="41"/>
      <c r="C16" s="42"/>
      <c r="D16" s="42"/>
      <c r="E16" s="43"/>
      <c r="F16" s="44"/>
      <c r="G16" s="44"/>
      <c r="H16" s="45"/>
    </row>
    <row r="17" spans="1:8" s="32" customFormat="1" ht="34.5" customHeight="1">
      <c r="A17" s="47" t="s">
        <v>455</v>
      </c>
      <c r="B17" s="41"/>
      <c r="C17" s="42"/>
      <c r="D17" s="42"/>
      <c r="E17" s="43"/>
      <c r="F17" s="44"/>
      <c r="G17" s="44"/>
      <c r="H17" s="45"/>
    </row>
    <row r="18" spans="1:8" s="32" customFormat="1" ht="34.5" customHeight="1">
      <c r="A18" s="47" t="s">
        <v>456</v>
      </c>
      <c r="B18" s="41"/>
      <c r="C18" s="42"/>
      <c r="D18" s="42"/>
      <c r="E18" s="43"/>
      <c r="F18" s="44"/>
      <c r="G18" s="44"/>
      <c r="H18" s="45"/>
    </row>
    <row r="19" spans="1:8" s="32" customFormat="1" ht="34.5" customHeight="1">
      <c r="A19" s="47" t="s">
        <v>457</v>
      </c>
      <c r="B19" s="41"/>
      <c r="C19" s="42"/>
      <c r="D19" s="42"/>
      <c r="E19" s="43"/>
      <c r="F19" s="44"/>
      <c r="G19" s="44"/>
      <c r="H19" s="45"/>
    </row>
    <row r="20" spans="1:8" ht="34.5" customHeight="1">
      <c r="A20" s="48" t="s">
        <v>458</v>
      </c>
      <c r="B20" s="41"/>
      <c r="C20" s="42"/>
      <c r="D20" s="42"/>
      <c r="E20" s="43"/>
      <c r="F20" s="44"/>
      <c r="G20" s="44"/>
      <c r="H20" s="45"/>
    </row>
    <row r="21" spans="1:8" ht="34.5" customHeight="1">
      <c r="A21" s="47" t="s">
        <v>459</v>
      </c>
      <c r="B21" s="41"/>
      <c r="C21" s="42"/>
      <c r="D21" s="42"/>
      <c r="E21" s="43"/>
      <c r="F21" s="44"/>
      <c r="G21" s="44"/>
      <c r="H21" s="45"/>
    </row>
    <row r="22" spans="1:8" ht="34.5" customHeight="1">
      <c r="A22" s="48" t="s">
        <v>460</v>
      </c>
      <c r="B22" s="41"/>
      <c r="C22" s="42"/>
      <c r="D22" s="42"/>
      <c r="E22" s="43"/>
      <c r="F22" s="44"/>
      <c r="G22" s="44"/>
      <c r="H22" s="45"/>
    </row>
    <row r="23" spans="1:8" ht="34.5" customHeight="1">
      <c r="A23" s="48" t="s">
        <v>461</v>
      </c>
      <c r="B23" s="41"/>
      <c r="C23" s="42"/>
      <c r="D23" s="42"/>
      <c r="E23" s="43"/>
      <c r="F23" s="44"/>
      <c r="G23" s="44"/>
      <c r="H23" s="45"/>
    </row>
    <row r="24" spans="1:8" ht="34.5" customHeight="1">
      <c r="A24" s="48" t="s">
        <v>462</v>
      </c>
      <c r="B24" s="41"/>
      <c r="C24" s="42"/>
      <c r="D24" s="42"/>
      <c r="E24" s="43"/>
      <c r="F24" s="44"/>
      <c r="G24" s="44"/>
      <c r="H24" s="45"/>
    </row>
    <row r="25" spans="1:8" ht="34.5" customHeight="1">
      <c r="A25" s="199" t="s">
        <v>443</v>
      </c>
      <c r="B25" s="199"/>
      <c r="C25" s="199"/>
      <c r="D25" s="199"/>
      <c r="E25" s="199"/>
      <c r="F25" s="199"/>
      <c r="G25" s="199"/>
    </row>
    <row r="26" spans="1:8" ht="24.6" customHeight="1">
      <c r="A26" s="199"/>
      <c r="B26" s="199"/>
      <c r="C26" s="199"/>
      <c r="D26" s="199"/>
      <c r="E26" s="199"/>
      <c r="F26" s="199"/>
      <c r="G26" s="199"/>
    </row>
    <row r="27" spans="1:8" ht="24.6" customHeight="1"/>
    <row r="28" spans="1:8" ht="24.6" customHeight="1"/>
    <row r="29" spans="1:8" ht="24.6" customHeight="1"/>
    <row r="30" spans="1:8" ht="24.6" customHeight="1"/>
    <row r="31" spans="1:8" ht="24.6" customHeight="1"/>
    <row r="32" spans="1:8" ht="24.6" customHeight="1"/>
    <row r="33" ht="24.6" customHeight="1"/>
  </sheetData>
  <mergeCells count="6">
    <mergeCell ref="A1:G1"/>
    <mergeCell ref="B3:E3"/>
    <mergeCell ref="F3:G3"/>
    <mergeCell ref="A25:G25"/>
    <mergeCell ref="A26:G26"/>
    <mergeCell ref="A3:A4"/>
  </mergeCells>
  <phoneticPr fontId="57" type="noConversion"/>
  <printOptions horizontalCentered="1" verticalCentered="1"/>
  <pageMargins left="0.59" right="0.59" top="0.79" bottom="0.79" header="0.59" footer="0.24"/>
  <pageSetup paperSize="9" scale="72" orientation="landscape" r:id="rId1"/>
  <headerFooter alignWithMargins="0"/>
  <rowBreaks count="1" manualBreakCount="1">
    <brk id="14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1"/>
  <sheetViews>
    <sheetView showGridLines="0" view="pageBreakPreview" topLeftCell="A10" zoomScale="115" zoomScaleNormal="100" zoomScaleSheetLayoutView="115" workbookViewId="0">
      <selection activeCell="E10" sqref="E10"/>
    </sheetView>
  </sheetViews>
  <sheetFormatPr defaultColWidth="9" defaultRowHeight="14.25"/>
  <cols>
    <col min="1" max="1" width="42.125" customWidth="1"/>
    <col min="2" max="3" width="17.25" customWidth="1"/>
    <col min="4" max="4" width="15.5" customWidth="1"/>
    <col min="5" max="5" width="17.25" customWidth="1"/>
    <col min="6" max="6" width="15.5" customWidth="1"/>
  </cols>
  <sheetData>
    <row r="1" spans="1:6" ht="48" customHeight="1">
      <c r="A1" s="201" t="s">
        <v>495</v>
      </c>
      <c r="B1" s="201"/>
      <c r="C1" s="201"/>
      <c r="D1" s="201"/>
      <c r="E1" s="201"/>
      <c r="F1" s="201"/>
    </row>
    <row r="2" spans="1:6" ht="15" customHeight="1">
      <c r="A2" s="3"/>
      <c r="B2" s="22"/>
      <c r="C2" s="22"/>
      <c r="D2" s="6"/>
      <c r="F2" s="7" t="s">
        <v>0</v>
      </c>
    </row>
    <row r="3" spans="1:6" ht="27.75" customHeight="1">
      <c r="A3" s="193" t="s">
        <v>1</v>
      </c>
      <c r="B3" s="200" t="s">
        <v>489</v>
      </c>
      <c r="C3" s="200"/>
      <c r="D3" s="200"/>
      <c r="E3" s="198" t="s">
        <v>490</v>
      </c>
      <c r="F3" s="198"/>
    </row>
    <row r="4" spans="1:6" ht="27.75" customHeight="1">
      <c r="A4" s="193"/>
      <c r="B4" s="8" t="s">
        <v>3</v>
      </c>
      <c r="C4" s="8" t="s">
        <v>5</v>
      </c>
      <c r="D4" s="8" t="s">
        <v>496</v>
      </c>
      <c r="E4" s="8" t="s">
        <v>3</v>
      </c>
      <c r="F4" s="23" t="s">
        <v>497</v>
      </c>
    </row>
    <row r="5" spans="1:6" ht="30.75" customHeight="1">
      <c r="A5" s="10" t="s">
        <v>463</v>
      </c>
      <c r="B5" s="24"/>
      <c r="C5" s="25">
        <f>C6+C14+C16+C17</f>
        <v>26</v>
      </c>
      <c r="D5" s="216">
        <v>1</v>
      </c>
      <c r="E5" s="13"/>
      <c r="F5" s="13"/>
    </row>
    <row r="6" spans="1:6" ht="30.75" customHeight="1">
      <c r="A6" s="16" t="s">
        <v>464</v>
      </c>
      <c r="B6" s="24"/>
      <c r="C6" s="13"/>
      <c r="D6" s="13"/>
      <c r="E6" s="13"/>
      <c r="F6" s="13"/>
    </row>
    <row r="7" spans="1:6" ht="30.75" customHeight="1">
      <c r="A7" s="26" t="s">
        <v>465</v>
      </c>
      <c r="B7" s="24"/>
      <c r="C7" s="13"/>
      <c r="D7" s="13"/>
      <c r="E7" s="13"/>
      <c r="F7" s="13"/>
    </row>
    <row r="8" spans="1:6" ht="30.75" customHeight="1">
      <c r="A8" s="27" t="s">
        <v>466</v>
      </c>
      <c r="B8" s="24"/>
      <c r="C8" s="13"/>
      <c r="D8" s="13"/>
      <c r="E8" s="13"/>
      <c r="F8" s="13"/>
    </row>
    <row r="9" spans="1:6" ht="30.75" customHeight="1">
      <c r="A9" s="26" t="s">
        <v>467</v>
      </c>
      <c r="B9" s="24"/>
      <c r="C9" s="13"/>
      <c r="D9" s="13"/>
      <c r="E9" s="13"/>
      <c r="F9" s="13"/>
    </row>
    <row r="10" spans="1:6" ht="30.75" customHeight="1">
      <c r="A10" s="27" t="s">
        <v>466</v>
      </c>
      <c r="B10" s="24"/>
      <c r="C10" s="13"/>
      <c r="D10" s="13"/>
      <c r="E10" s="13"/>
      <c r="F10" s="13"/>
    </row>
    <row r="11" spans="1:6" ht="30.75" customHeight="1">
      <c r="A11" s="26" t="s">
        <v>468</v>
      </c>
      <c r="B11" s="24"/>
      <c r="C11" s="13"/>
      <c r="D11" s="13"/>
      <c r="E11" s="13"/>
      <c r="F11" s="13"/>
    </row>
    <row r="12" spans="1:6" ht="30.75" customHeight="1">
      <c r="A12" s="27" t="s">
        <v>466</v>
      </c>
      <c r="B12" s="24"/>
      <c r="C12" s="13"/>
      <c r="D12" s="13"/>
      <c r="E12" s="13"/>
      <c r="F12" s="13"/>
    </row>
    <row r="13" spans="1:6" ht="30.75" customHeight="1">
      <c r="A13" s="27" t="s">
        <v>469</v>
      </c>
      <c r="B13" s="24"/>
      <c r="C13" s="13"/>
      <c r="D13" s="13"/>
      <c r="E13" s="13"/>
      <c r="F13" s="13"/>
    </row>
    <row r="14" spans="1:6" ht="30.75" customHeight="1">
      <c r="A14" s="16" t="s">
        <v>470</v>
      </c>
      <c r="B14" s="24"/>
      <c r="C14" s="13"/>
      <c r="D14" s="13"/>
      <c r="E14" s="13"/>
      <c r="F14" s="13"/>
    </row>
    <row r="15" spans="1:6" ht="30.75" customHeight="1">
      <c r="A15" s="27" t="s">
        <v>466</v>
      </c>
      <c r="B15" s="24"/>
      <c r="C15" s="13"/>
      <c r="D15" s="13"/>
      <c r="E15" s="13"/>
      <c r="F15" s="13"/>
    </row>
    <row r="16" spans="1:6" s="21" customFormat="1" ht="30.75" customHeight="1">
      <c r="A16" s="211" t="s">
        <v>471</v>
      </c>
      <c r="B16" s="212"/>
      <c r="C16" s="213">
        <v>2</v>
      </c>
      <c r="D16" s="215">
        <v>1</v>
      </c>
      <c r="E16" s="133"/>
      <c r="F16" s="133"/>
    </row>
    <row r="17" spans="1:6" s="21" customFormat="1" ht="30.75" customHeight="1">
      <c r="A17" s="214" t="s">
        <v>472</v>
      </c>
      <c r="B17" s="212"/>
      <c r="C17" s="213">
        <v>24</v>
      </c>
      <c r="D17" s="215">
        <v>1</v>
      </c>
      <c r="E17" s="133"/>
      <c r="F17" s="133"/>
    </row>
    <row r="18" spans="1:6" ht="30.75" customHeight="1">
      <c r="A18" s="202" t="s">
        <v>473</v>
      </c>
      <c r="B18" s="202"/>
      <c r="C18" s="202"/>
      <c r="D18" s="202"/>
      <c r="E18" s="202"/>
      <c r="F18" s="202"/>
    </row>
    <row r="19" spans="1:6" ht="39.950000000000003" customHeight="1">
      <c r="A19" s="202"/>
      <c r="B19" s="202"/>
      <c r="C19" s="202"/>
      <c r="D19" s="202"/>
      <c r="E19" s="202"/>
      <c r="F19" s="202"/>
    </row>
    <row r="20" spans="1:6" ht="39.950000000000003" customHeight="1"/>
    <row r="21" spans="1:6" ht="39.950000000000003" customHeight="1"/>
  </sheetData>
  <mergeCells count="6">
    <mergeCell ref="A1:F1"/>
    <mergeCell ref="B3:D3"/>
    <mergeCell ref="E3:F3"/>
    <mergeCell ref="A18:F18"/>
    <mergeCell ref="A19:F19"/>
    <mergeCell ref="A3:A4"/>
  </mergeCells>
  <phoneticPr fontId="57" type="noConversion"/>
  <printOptions horizontalCentered="1" verticalCentered="1"/>
  <pageMargins left="0.59" right="0.59" top="0.79" bottom="0.79" header="0.59" footer="0.24"/>
  <pageSetup paperSize="9"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0"/>
  <sheetViews>
    <sheetView showGridLines="0" view="pageBreakPreview" zoomScaleNormal="100" zoomScaleSheetLayoutView="100" workbookViewId="0">
      <selection activeCell="F8" sqref="F8"/>
    </sheetView>
  </sheetViews>
  <sheetFormatPr defaultColWidth="9" defaultRowHeight="14.25"/>
  <cols>
    <col min="1" max="1" width="34.875" customWidth="1"/>
    <col min="2" max="2" width="16.625" style="1" customWidth="1"/>
    <col min="3" max="3" width="16.625" style="2" customWidth="1"/>
    <col min="4" max="4" width="16.625" customWidth="1"/>
    <col min="5" max="5" width="16.625" style="2" customWidth="1"/>
    <col min="6" max="6" width="16.625" customWidth="1"/>
  </cols>
  <sheetData>
    <row r="1" spans="1:7" ht="48" customHeight="1">
      <c r="A1" s="201" t="s">
        <v>474</v>
      </c>
      <c r="B1" s="201"/>
      <c r="C1" s="203"/>
      <c r="D1" s="201"/>
      <c r="E1" s="201"/>
      <c r="F1" s="201"/>
    </row>
    <row r="2" spans="1:7" ht="15" customHeight="1">
      <c r="A2" s="3"/>
      <c r="B2" s="4"/>
      <c r="C2" s="5"/>
      <c r="D2" s="6"/>
      <c r="F2" s="7" t="s">
        <v>0</v>
      </c>
    </row>
    <row r="3" spans="1:7" ht="33" customHeight="1">
      <c r="A3" s="193" t="s">
        <v>1</v>
      </c>
      <c r="B3" s="204" t="s">
        <v>2</v>
      </c>
      <c r="C3" s="204"/>
      <c r="D3" s="204"/>
      <c r="E3" s="205" t="s">
        <v>36</v>
      </c>
      <c r="F3" s="205"/>
    </row>
    <row r="4" spans="1:7" ht="33" customHeight="1">
      <c r="A4" s="193"/>
      <c r="B4" s="8" t="s">
        <v>3</v>
      </c>
      <c r="C4" s="8" t="s">
        <v>5</v>
      </c>
      <c r="D4" s="8" t="s">
        <v>475</v>
      </c>
      <c r="E4" s="183" t="s">
        <v>3</v>
      </c>
      <c r="F4" s="9" t="s">
        <v>476</v>
      </c>
    </row>
    <row r="5" spans="1:7" ht="33" customHeight="1">
      <c r="A5" s="10" t="s">
        <v>477</v>
      </c>
      <c r="B5" s="11">
        <v>24</v>
      </c>
      <c r="C5" s="12">
        <f>C6+C10+C17</f>
        <v>16.34</v>
      </c>
      <c r="D5" s="13"/>
      <c r="E5" s="12">
        <v>10</v>
      </c>
      <c r="F5" s="13"/>
    </row>
    <row r="6" spans="1:7" ht="33" customHeight="1">
      <c r="A6" s="14" t="s">
        <v>478</v>
      </c>
      <c r="B6" s="11">
        <v>24</v>
      </c>
      <c r="C6" s="15">
        <f>C7+C8+C9</f>
        <v>16.34</v>
      </c>
      <c r="D6" s="13"/>
      <c r="E6" s="12"/>
      <c r="F6" s="13"/>
    </row>
    <row r="7" spans="1:7" ht="33" customHeight="1">
      <c r="A7" s="16" t="s">
        <v>479</v>
      </c>
      <c r="B7" s="11"/>
      <c r="C7" s="12"/>
      <c r="D7" s="13"/>
      <c r="E7" s="12"/>
      <c r="F7" s="13"/>
    </row>
    <row r="8" spans="1:7" ht="33" customHeight="1">
      <c r="A8" s="17" t="s">
        <v>480</v>
      </c>
      <c r="B8" s="11"/>
      <c r="C8" s="12"/>
      <c r="D8" s="13"/>
      <c r="E8" s="12"/>
      <c r="F8" s="13"/>
    </row>
    <row r="9" spans="1:7" ht="33" customHeight="1">
      <c r="A9" s="17" t="s">
        <v>481</v>
      </c>
      <c r="B9" s="11">
        <v>24</v>
      </c>
      <c r="C9" s="208">
        <v>16.34</v>
      </c>
      <c r="D9" s="13"/>
      <c r="E9" s="12"/>
      <c r="F9" s="13"/>
    </row>
    <row r="10" spans="1:7" ht="33" customHeight="1">
      <c r="A10" s="14" t="s">
        <v>482</v>
      </c>
      <c r="B10" s="11"/>
      <c r="C10" s="12"/>
      <c r="D10" s="13"/>
      <c r="E10" s="12">
        <v>10</v>
      </c>
      <c r="F10" s="13"/>
    </row>
    <row r="11" spans="1:7" ht="33" customHeight="1">
      <c r="A11" s="209" t="s">
        <v>492</v>
      </c>
      <c r="B11" s="11"/>
      <c r="C11" s="12"/>
      <c r="D11" s="13"/>
      <c r="E11" s="12"/>
      <c r="F11" s="13"/>
    </row>
    <row r="12" spans="1:7" ht="33" customHeight="1">
      <c r="A12" s="209" t="s">
        <v>483</v>
      </c>
      <c r="B12" s="11"/>
      <c r="C12" s="12"/>
      <c r="D12" s="13"/>
      <c r="E12" s="12"/>
      <c r="F12" s="13"/>
    </row>
    <row r="13" spans="1:7" ht="33" customHeight="1">
      <c r="A13" s="209" t="s">
        <v>484</v>
      </c>
      <c r="B13" s="11"/>
      <c r="C13" s="12"/>
      <c r="D13" s="13"/>
      <c r="E13" s="12"/>
      <c r="F13" s="13"/>
    </row>
    <row r="14" spans="1:7" ht="33" customHeight="1">
      <c r="A14" s="209" t="s">
        <v>493</v>
      </c>
      <c r="B14" s="11"/>
      <c r="C14" s="12"/>
      <c r="D14" s="13"/>
      <c r="E14" s="12"/>
      <c r="F14" s="13"/>
    </row>
    <row r="15" spans="1:7" ht="33.75" customHeight="1">
      <c r="A15" s="209" t="s">
        <v>494</v>
      </c>
      <c r="B15" s="11"/>
      <c r="C15" s="11"/>
      <c r="D15" s="18"/>
      <c r="E15" s="210"/>
      <c r="F15" s="18"/>
      <c r="G15" s="19"/>
    </row>
    <row r="16" spans="1:7" ht="33.75" customHeight="1">
      <c r="A16" s="209" t="s">
        <v>491</v>
      </c>
      <c r="B16" s="11"/>
      <c r="C16" s="11"/>
      <c r="D16" s="18"/>
      <c r="E16" s="210">
        <v>10</v>
      </c>
      <c r="F16" s="18"/>
      <c r="G16" s="19"/>
    </row>
    <row r="17" spans="1:6" ht="33" customHeight="1">
      <c r="A17" s="20" t="s">
        <v>485</v>
      </c>
      <c r="B17" s="11"/>
      <c r="C17" s="12"/>
      <c r="D17" s="13"/>
      <c r="E17" s="12"/>
      <c r="F17" s="13"/>
    </row>
    <row r="18" spans="1:6" ht="33" customHeight="1">
      <c r="A18" s="17" t="s">
        <v>486</v>
      </c>
      <c r="B18" s="11"/>
      <c r="C18" s="12"/>
      <c r="D18" s="13"/>
      <c r="E18" s="12"/>
      <c r="F18" s="13"/>
    </row>
    <row r="19" spans="1:6" ht="33" customHeight="1">
      <c r="A19" s="206" t="s">
        <v>487</v>
      </c>
      <c r="B19" s="206"/>
      <c r="C19" s="207"/>
      <c r="D19" s="206"/>
      <c r="E19" s="206"/>
      <c r="F19" s="206"/>
    </row>
    <row r="20" spans="1:6" ht="30.75" customHeight="1">
      <c r="A20" s="206"/>
      <c r="B20" s="206"/>
      <c r="C20" s="207"/>
      <c r="D20" s="206"/>
      <c r="E20" s="206"/>
      <c r="F20" s="206"/>
    </row>
  </sheetData>
  <mergeCells count="6">
    <mergeCell ref="A1:F1"/>
    <mergeCell ref="B3:D3"/>
    <mergeCell ref="E3:F3"/>
    <mergeCell ref="A19:F19"/>
    <mergeCell ref="A20:F20"/>
    <mergeCell ref="A3:A4"/>
  </mergeCells>
  <phoneticPr fontId="57" type="noConversion"/>
  <printOptions horizontalCentered="1" verticalCentered="1"/>
  <pageMargins left="0.59" right="0.59" top="0.79" bottom="0.79" header="0.59" footer="0.24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一般公共预算收入</vt:lpstr>
      <vt:lpstr>一般公共预算支出</vt:lpstr>
      <vt:lpstr>功能明细</vt:lpstr>
      <vt:lpstr>经济明细</vt:lpstr>
      <vt:lpstr>基金收入</vt:lpstr>
      <vt:lpstr>基金支出</vt:lpstr>
      <vt:lpstr>基金支出明细</vt:lpstr>
      <vt:lpstr>社会保险基金收入</vt:lpstr>
      <vt:lpstr>社会保险基金支出</vt:lpstr>
      <vt:lpstr>国有资本经营预算收入 </vt:lpstr>
      <vt:lpstr>国有资本经营预算支出</vt:lpstr>
      <vt:lpstr>'国有资本经营预算收入 '!Print_Area</vt:lpstr>
      <vt:lpstr>国有资本经营预算支出!Print_Area</vt:lpstr>
      <vt:lpstr>基金收入!Print_Area</vt:lpstr>
      <vt:lpstr>基金支出!Print_Area</vt:lpstr>
      <vt:lpstr>社会保险基金收入!Print_Area</vt:lpstr>
      <vt:lpstr>社会保险基金支出!Print_Area</vt:lpstr>
      <vt:lpstr>一般公共预算收入!Print_Area</vt:lpstr>
      <vt:lpstr>一般公共预算支出!Print_Area</vt:lpstr>
      <vt:lpstr>'国有资本经营预算收入 '!Print_Titles</vt:lpstr>
      <vt:lpstr>国有资本经营预算支出!Print_Titles</vt:lpstr>
      <vt:lpstr>基金收入!Print_Titles</vt:lpstr>
      <vt:lpstr>基金支出!Print_Titles</vt:lpstr>
      <vt:lpstr>基金支出明细!Print_Titles</vt:lpstr>
      <vt:lpstr>经济明细!Print_Titles</vt:lpstr>
      <vt:lpstr>社会保险基金收入!Print_Titles</vt:lpstr>
      <vt:lpstr>社会保险基金支出!Print_Titles</vt:lpstr>
      <vt:lpstr>一般公共预算收入!Print_Titles</vt:lpstr>
      <vt:lpstr>一般公共预算支出!Print_Titles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2020-12-03T08:29:00Z</cp:lastPrinted>
  <dcterms:created xsi:type="dcterms:W3CDTF">2018-01-26T06:54:00Z</dcterms:created>
  <dcterms:modified xsi:type="dcterms:W3CDTF">2025-03-14T02:33:07Z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EA84A4956C424A998230FFC110ABB485_13</vt:lpwstr>
  </property>
</Properties>
</file>