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5" activeTab="12"/>
  </bookViews>
  <sheets>
    <sheet name="BCJVAVU" sheetId="1" state="hidden" r:id="rId1"/>
    <sheet name="0000000" sheetId="2" state="hidden" r:id="rId2"/>
    <sheet name="一般公共预算收入" sheetId="3" r:id="rId3"/>
    <sheet name="一般公共预算支出" sheetId="4" r:id="rId4"/>
    <sheet name="功能明细" sheetId="5" r:id="rId5"/>
    <sheet name="经济明细" sheetId="6" r:id="rId6"/>
    <sheet name="基金收入" sheetId="7" r:id="rId7"/>
    <sheet name="基金支出" sheetId="8" r:id="rId8"/>
    <sheet name="基金支出明细" sheetId="9" r:id="rId9"/>
    <sheet name="社会保险基金收入" sheetId="10" r:id="rId10"/>
    <sheet name="社会保险基金支出" sheetId="11" r:id="rId11"/>
    <sheet name="国有资本经营预算收入 " sheetId="12" r:id="rId12"/>
    <sheet name="国有资本经营预算支出" sheetId="13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2">一般公共预算收入!$A$1:$H$33</definedName>
    <definedName name="_xlnm.Print_Titles" localSheetId="2">一般公共预算收入!$1:$4</definedName>
    <definedName name="_xlnm.Print_Area" localSheetId="3">一般公共预算支出!$A$1:$X$36</definedName>
    <definedName name="_xlnm.Print_Titles" localSheetId="3">一般公共预算支出!$1:$4</definedName>
    <definedName name="_xlnm.Print_Titles" localSheetId="5">经济明细!$1:$5</definedName>
    <definedName name="_xlnm.Print_Area" localSheetId="6">基金收入!$A$1:$H$18</definedName>
    <definedName name="_xlnm.Print_Titles" localSheetId="6">基金收入!$1:$4</definedName>
    <definedName name="_xlnm.Print_Area" localSheetId="7">基金支出!$A$1:$H$25</definedName>
    <definedName name="_xlnm.Print_Titles" localSheetId="7">基金支出!$1:$4</definedName>
    <definedName name="_xlnm.Print_Titles" localSheetId="8">基金支出明细!$1:$3</definedName>
    <definedName name="_xlnm._FilterDatabase" localSheetId="9" hidden="1">社会保险基金收入!$A$3:$E$14</definedName>
    <definedName name="aaaa" localSheetId="9">#REF!</definedName>
    <definedName name="database2" localSheetId="9">#REF!</definedName>
    <definedName name="hhhh" localSheetId="9">#REF!</definedName>
    <definedName name="_xlnm.Print_Area" localSheetId="9">社会保险基金收入!$A$1:$G$38</definedName>
    <definedName name="Print_Area_MI" localSheetId="9">#REF!</definedName>
    <definedName name="_xlnm.Print_Titles" localSheetId="9">社会保险基金收入!$1:$4</definedName>
    <definedName name="啊" localSheetId="9">#REF!</definedName>
    <definedName name="大多数" localSheetId="9">#NAME?</definedName>
    <definedName name="鹅eee" localSheetId="9">#REF!</definedName>
    <definedName name="饿" localSheetId="9">#REF!</definedName>
    <definedName name="胶" localSheetId="9">#REF!</definedName>
    <definedName name="经7" localSheetId="9">#REF!</definedName>
    <definedName name="经二7" localSheetId="9">#REF!</definedName>
    <definedName name="经二8" localSheetId="9">#REF!</definedName>
    <definedName name="经一7" localSheetId="9">#REF!</definedName>
    <definedName name="전" localSheetId="9">#REF!</definedName>
    <definedName name="주택사업본부" localSheetId="9">#REF!</definedName>
    <definedName name="철구사업본부" localSheetId="9">#REF!</definedName>
    <definedName name="_xlnm._FilterDatabase" localSheetId="10" hidden="1">社会保险基金支出!$A$3:$E$12</definedName>
    <definedName name="aaaa" localSheetId="10">#REF!</definedName>
    <definedName name="database2" localSheetId="10">#REF!</definedName>
    <definedName name="hhhh" localSheetId="10">#REF!</definedName>
    <definedName name="_xlnm.Print_Area" localSheetId="10">社会保险基金支出!$A$1:$G$25</definedName>
    <definedName name="Print_Area_MI" localSheetId="10">#REF!</definedName>
    <definedName name="_xlnm.Print_Titles" localSheetId="10">社会保险基金支出!$1:$4</definedName>
    <definedName name="啊" localSheetId="10">#REF!</definedName>
    <definedName name="大多数" localSheetId="10">#NAME?</definedName>
    <definedName name="鹅eee" localSheetId="10">#REF!</definedName>
    <definedName name="饿" localSheetId="10">#REF!</definedName>
    <definedName name="胶" localSheetId="10">#REF!</definedName>
    <definedName name="经7" localSheetId="10">#REF!</definedName>
    <definedName name="经二7" localSheetId="10">#REF!</definedName>
    <definedName name="经二8" localSheetId="10">#REF!</definedName>
    <definedName name="经一7" localSheetId="10">#REF!</definedName>
    <definedName name="전" localSheetId="10">#REF!</definedName>
    <definedName name="주택사업본부" localSheetId="10">#REF!</definedName>
    <definedName name="철구사업본부" localSheetId="10">#REF!</definedName>
    <definedName name="aaaa" localSheetId="11">#REF!</definedName>
    <definedName name="ccc" localSheetId="11">#REF!</definedName>
    <definedName name="database2" localSheetId="11">#REF!</definedName>
    <definedName name="hhhh" localSheetId="11">#REF!</definedName>
    <definedName name="_xlnm.Print_Area" localSheetId="11">'国有资本经营预算收入 '!$A$1:$F$17</definedName>
    <definedName name="Print_Area_MI" localSheetId="11">#REF!</definedName>
    <definedName name="_xlnm.Print_Titles" localSheetId="11">'国有资本经营预算收入 '!$1:$4</definedName>
    <definedName name="啊" localSheetId="11">#REF!</definedName>
    <definedName name="鹅eee" localSheetId="11">#REF!</definedName>
    <definedName name="饿" localSheetId="11">#REF!</definedName>
    <definedName name="呵呵" localSheetId="11">#REF!</definedName>
    <definedName name="胶" localSheetId="11">#REF!</definedName>
    <definedName name="经7" localSheetId="11">#REF!</definedName>
    <definedName name="经二7" localSheetId="11">#REF!</definedName>
    <definedName name="经二8" localSheetId="11">#REF!</definedName>
    <definedName name="经一7" localSheetId="11">#REF!</definedName>
    <definedName name="全额差额比例" localSheetId="11">#NAME?</definedName>
    <definedName name="生产期5" localSheetId="11">#REF!</definedName>
    <definedName name="脱钩" localSheetId="11">#REF!</definedName>
    <definedName name="位次d" localSheetId="11">[5]四月份月报!#REF!</definedName>
    <definedName name="转移支付" localSheetId="11">#REF!</definedName>
    <definedName name="전" localSheetId="11">#REF!</definedName>
    <definedName name="주택사업본부" localSheetId="11">#REF!</definedName>
    <definedName name="철구사업본부" localSheetId="11">#REF!</definedName>
    <definedName name="aaaa" localSheetId="12">#REF!</definedName>
    <definedName name="database2" localSheetId="12">#REF!</definedName>
    <definedName name="hhhh" localSheetId="12">#REF!</definedName>
    <definedName name="_xlnm.Print_Area" localSheetId="12">国有资本经营预算支出!$A$1:$F$19</definedName>
    <definedName name="Print_Area_MI" localSheetId="12">#REF!</definedName>
    <definedName name="_xlnm.Print_Titles" localSheetId="12">国有资本经营预算支出!$1:$4</definedName>
    <definedName name="啊" localSheetId="12">#REF!</definedName>
    <definedName name="鹅eee" localSheetId="12">#REF!</definedName>
    <definedName name="饿" localSheetId="12">#REF!</definedName>
    <definedName name="胶" localSheetId="12">#REF!</definedName>
    <definedName name="经7" localSheetId="12">#REF!</definedName>
    <definedName name="经二7" localSheetId="12">#REF!</definedName>
    <definedName name="经二8" localSheetId="12">#REF!</definedName>
    <definedName name="经一7" localSheetId="12">#REF!</definedName>
    <definedName name="전" localSheetId="12">#REF!</definedName>
    <definedName name="주택사업본부" localSheetId="12">#REF!</definedName>
    <definedName name="철구사업본부" localSheetId="12">#REF!</definedName>
    <definedName name="_Order1" hidden="1">255</definedName>
    <definedName name="_Order2" hidden="1">255</definedName>
    <definedName name="a">#REF!</definedName>
    <definedName name="aaaa">#REF!</definedName>
    <definedName name="bbb">#REF!</definedName>
    <definedName name="ccc">#REF!</definedName>
    <definedName name="Database" hidden="1">[1]PKx!$A$1:$AP$622</definedName>
    <definedName name="database2">#REF!</definedName>
    <definedName name="database3">#REF!</definedName>
    <definedName name="fg">#REF!</definedName>
    <definedName name="gxxe2003">'[2]P1012001'!$A$6:$E$117</definedName>
    <definedName name="gxxe20032">'[3]P1012001'!$A$6:$E$117</definedName>
    <definedName name="hhhh">#REF!</definedName>
    <definedName name="kkkk">#REF!</definedName>
    <definedName name="_xlnm.Print_Area">#REF!</definedName>
    <definedName name="Print_Area_MI">#REF!</definedName>
    <definedName name="_xlnm.Print_Titles">#REF!</definedName>
    <definedName name="zhe">#REF!</definedName>
    <definedName name="啊">#REF!</definedName>
    <definedName name="大多数">[4]XL4Poppy!$A$15</definedName>
    <definedName name="大范甘迪环保环保">#REF!</definedName>
    <definedName name="大调动">#REF!</definedName>
    <definedName name="鹅eee">#REF!</definedName>
    <definedName name="饿">#REF!</definedName>
    <definedName name="而二哥">#REF!</definedName>
    <definedName name="规划公布日报道">#REF!</definedName>
    <definedName name="呵呵">#REF!</definedName>
    <definedName name="汇率">#REF!</definedName>
    <definedName name="胶">#REF!</definedName>
    <definedName name="结构">#REF!</definedName>
    <definedName name="经7">#REF!</definedName>
    <definedName name="经7退回">#REF!</definedName>
    <definedName name="经二7">#REF!</definedName>
    <definedName name="经二8">#REF!</definedName>
    <definedName name="经一7">#REF!</definedName>
    <definedName name="全额差额比例">#NAME?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脱钩">#REF!</definedName>
    <definedName name="位次d">[5]四月份月报!#REF!</definedName>
    <definedName name="先征后返徐2">#REF!</definedName>
    <definedName name="预备费分项目">#REF!</definedName>
    <definedName name="转移支付">#REF!</definedName>
    <definedName name="综合">#REF!</definedName>
    <definedName name="综核">#REF!</definedName>
    <definedName name="전">#REF!</definedName>
    <definedName name="주택사업본부">#REF!</definedName>
    <definedName name="철구사업본부">#REF!</definedName>
  </definedNames>
  <calcPr calcId="144525"/>
</workbook>
</file>

<file path=xl/comments1.xml><?xml version="1.0" encoding="utf-8"?>
<comments xmlns="http://schemas.openxmlformats.org/spreadsheetml/2006/main">
  <authors>
    <author>tc={001D002C-0074-4892-A73F-0060000E003B}</author>
    <author>tc={0034007A-00E8-47E7-B94F-004B006F0052}</author>
    <author>tc={00280055-00D7-4721-A255-0088008D0029}</author>
  </authors>
  <commentList>
    <comment ref="N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全市增幅未按分科目可比口径计算，未调减相应预算。
</t>
        </r>
      </text>
    </comment>
    <comment ref="N12" authorId="1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上年执行楞减6000万
</t>
        </r>
      </text>
    </comment>
    <comment ref="N21" authorId="2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10年剔除集中10%的3000，09年剔除融资担保体系25000
</t>
        </r>
      </text>
    </comment>
  </commentList>
</comments>
</file>

<file path=xl/sharedStrings.xml><?xml version="1.0" encoding="utf-8"?>
<sst xmlns="http://schemas.openxmlformats.org/spreadsheetml/2006/main" count="723" uniqueCount="531">
  <si>
    <r>
      <rPr>
        <sz val="22"/>
        <rFont val="黑体"/>
        <charset val="134"/>
      </rPr>
      <t>中北镇</t>
    </r>
    <r>
      <rPr>
        <sz val="22"/>
        <rFont val="Times New Roman"/>
        <charset val="134"/>
      </rPr>
      <t>2024</t>
    </r>
    <r>
      <rPr>
        <sz val="22"/>
        <rFont val="黑体"/>
        <charset val="134"/>
      </rPr>
      <t>年一般公共收入预算执行情况和</t>
    </r>
    <r>
      <rPr>
        <sz val="22"/>
        <rFont val="Times New Roman"/>
        <charset val="134"/>
      </rPr>
      <t>2025</t>
    </r>
    <r>
      <rPr>
        <sz val="22"/>
        <rFont val="黑体"/>
        <charset val="134"/>
      </rPr>
      <t>年收入预算表</t>
    </r>
  </si>
  <si>
    <r>
      <rPr>
        <sz val="12"/>
        <color theme="1"/>
        <rFont val="宋体"/>
        <charset val="134"/>
      </rPr>
      <t>单位：万元</t>
    </r>
  </si>
  <si>
    <r>
      <rPr>
        <sz val="12"/>
        <rFont val="黑体"/>
        <charset val="134"/>
      </rPr>
      <t>项</t>
    </r>
    <r>
      <rPr>
        <sz val="12"/>
        <rFont val="Times New Roman"/>
        <charset val="134"/>
      </rPr>
      <t xml:space="preserve">           </t>
    </r>
    <r>
      <rPr>
        <sz val="12"/>
        <rFont val="黑体"/>
        <charset val="134"/>
      </rPr>
      <t>目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</si>
  <si>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黑体"/>
        <charset val="134"/>
      </rPr>
      <t>年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</si>
  <si>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黑体"/>
        <charset val="134"/>
      </rPr>
      <t>年</t>
    </r>
  </si>
  <si>
    <r>
      <rPr>
        <sz val="12"/>
        <color theme="1"/>
        <rFont val="黑体"/>
        <charset val="134"/>
      </rPr>
      <t>预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黑体"/>
        <charset val="134"/>
      </rPr>
      <t>算</t>
    </r>
  </si>
  <si>
    <r>
      <rPr>
        <sz val="12"/>
        <color theme="1"/>
        <rFont val="黑体"/>
        <charset val="134"/>
      </rPr>
      <t>调整预算</t>
    </r>
  </si>
  <si>
    <r>
      <rPr>
        <sz val="12"/>
        <color theme="1"/>
        <rFont val="黑体"/>
        <charset val="134"/>
      </rPr>
      <t>预算执行</t>
    </r>
  </si>
  <si>
    <r>
      <rPr>
        <sz val="12"/>
        <color theme="1"/>
        <rFont val="黑体"/>
        <charset val="134"/>
      </rPr>
      <t>执行为调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整预算％</t>
    </r>
  </si>
  <si>
    <r>
      <rPr>
        <sz val="12"/>
        <color theme="1"/>
        <rFont val="黑体"/>
        <charset val="134"/>
      </rPr>
      <t>执行为</t>
    </r>
    <r>
      <rPr>
        <sz val="12"/>
        <color theme="1"/>
        <rFont val="Times New Roman"/>
        <charset val="134"/>
      </rPr>
      <t xml:space="preserve">2023
</t>
    </r>
    <r>
      <rPr>
        <sz val="12"/>
        <color theme="1"/>
        <rFont val="黑体"/>
        <charset val="134"/>
      </rPr>
      <t>年决算％</t>
    </r>
  </si>
  <si>
    <r>
      <rPr>
        <sz val="12"/>
        <color theme="1"/>
        <rFont val="黑体"/>
        <charset val="134"/>
      </rPr>
      <t>预算为</t>
    </r>
    <r>
      <rPr>
        <sz val="12"/>
        <color theme="1"/>
        <rFont val="Times New Roman"/>
        <charset val="134"/>
      </rPr>
      <t xml:space="preserve">2024
</t>
    </r>
    <r>
      <rPr>
        <sz val="12"/>
        <color theme="1"/>
        <rFont val="黑体"/>
        <charset val="134"/>
      </rPr>
      <t>年执行％</t>
    </r>
  </si>
  <si>
    <r>
      <rPr>
        <sz val="12"/>
        <rFont val="黑体"/>
        <charset val="134"/>
      </rPr>
      <t>一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般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共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预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算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收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入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合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计</t>
    </r>
  </si>
  <si>
    <r>
      <rPr>
        <sz val="12"/>
        <rFont val="黑体"/>
        <charset val="134"/>
      </rPr>
      <t>一、税收收入</t>
    </r>
  </si>
  <si>
    <r>
      <rPr>
        <sz val="12"/>
        <color theme="1"/>
        <rFont val="宋体"/>
        <charset val="134"/>
      </rPr>
      <t>增值税</t>
    </r>
  </si>
  <si>
    <r>
      <rPr>
        <sz val="12"/>
        <color theme="1"/>
        <rFont val="宋体"/>
        <charset val="134"/>
      </rPr>
      <t>营业税</t>
    </r>
  </si>
  <si>
    <r>
      <rPr>
        <sz val="12"/>
        <color theme="1"/>
        <rFont val="宋体"/>
        <charset val="134"/>
      </rPr>
      <t>企业所得税</t>
    </r>
  </si>
  <si>
    <r>
      <rPr>
        <sz val="12"/>
        <color theme="1"/>
        <rFont val="宋体"/>
        <charset val="134"/>
      </rPr>
      <t>个人所得税</t>
    </r>
  </si>
  <si>
    <r>
      <rPr>
        <sz val="12"/>
        <color theme="1"/>
        <rFont val="宋体"/>
        <charset val="134"/>
      </rPr>
      <t>城市维护建设税</t>
    </r>
  </si>
  <si>
    <r>
      <rPr>
        <sz val="12"/>
        <color theme="1"/>
        <rFont val="宋体"/>
        <charset val="134"/>
      </rPr>
      <t>房产税</t>
    </r>
  </si>
  <si>
    <r>
      <rPr>
        <sz val="12"/>
        <color theme="1"/>
        <rFont val="宋体"/>
        <charset val="134"/>
      </rPr>
      <t>印花税</t>
    </r>
  </si>
  <si>
    <r>
      <rPr>
        <sz val="12"/>
        <color theme="1"/>
        <rFont val="宋体"/>
        <charset val="134"/>
      </rPr>
      <t>城镇土地使用税</t>
    </r>
  </si>
  <si>
    <r>
      <rPr>
        <sz val="12"/>
        <color theme="1"/>
        <rFont val="宋体"/>
        <charset val="134"/>
      </rPr>
      <t>土地增值税</t>
    </r>
  </si>
  <si>
    <r>
      <rPr>
        <sz val="12"/>
        <color theme="1"/>
        <rFont val="宋体"/>
        <charset val="134"/>
      </rPr>
      <t>车船税</t>
    </r>
  </si>
  <si>
    <r>
      <rPr>
        <sz val="12"/>
        <color theme="1"/>
        <rFont val="宋体"/>
        <charset val="134"/>
      </rPr>
      <t>耕地占用税</t>
    </r>
  </si>
  <si>
    <r>
      <rPr>
        <sz val="12"/>
        <color theme="1"/>
        <rFont val="宋体"/>
        <charset val="134"/>
      </rPr>
      <t>契税</t>
    </r>
  </si>
  <si>
    <r>
      <rPr>
        <sz val="12"/>
        <rFont val="黑体"/>
        <charset val="134"/>
      </rPr>
      <t>二、非税收入</t>
    </r>
  </si>
  <si>
    <r>
      <rPr>
        <sz val="12"/>
        <color theme="1"/>
        <rFont val="宋体"/>
        <charset val="134"/>
      </rPr>
      <t>专项收入</t>
    </r>
  </si>
  <si>
    <r>
      <rPr>
        <sz val="12"/>
        <color theme="1"/>
        <rFont val="宋体"/>
        <charset val="134"/>
      </rPr>
      <t>行政事业性收费收入</t>
    </r>
  </si>
  <si>
    <r>
      <rPr>
        <sz val="12"/>
        <color theme="1"/>
        <rFont val="宋体"/>
        <charset val="134"/>
      </rPr>
      <t>罚没收入</t>
    </r>
  </si>
  <si>
    <r>
      <rPr>
        <sz val="12"/>
        <color theme="1"/>
        <rFont val="宋体"/>
        <charset val="134"/>
      </rPr>
      <t>国有资源（资产）有偿使用收入</t>
    </r>
  </si>
  <si>
    <r>
      <rPr>
        <sz val="12"/>
        <color theme="1"/>
        <rFont val="宋体"/>
        <charset val="134"/>
      </rPr>
      <t>其他收入</t>
    </r>
  </si>
  <si>
    <r>
      <rPr>
        <sz val="12"/>
        <color theme="1"/>
        <rFont val="宋体"/>
        <charset val="134"/>
      </rPr>
      <t>加：市级税收返还收入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</si>
  <si>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市级转移支付收入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</si>
  <si>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上年结余收入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</si>
  <si>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债券转贷收入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</si>
  <si>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事业收入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</si>
  <si>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调入预算稳定调节基金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</si>
  <si>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调入资金等</t>
    </r>
  </si>
  <si>
    <r>
      <rPr>
        <sz val="12"/>
        <rFont val="黑体"/>
        <charset val="134"/>
      </rPr>
      <t>一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般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共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预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算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收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入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总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计</t>
    </r>
  </si>
  <si>
    <r>
      <rPr>
        <sz val="22"/>
        <rFont val="黑体"/>
        <charset val="134"/>
      </rPr>
      <t>中北镇</t>
    </r>
    <r>
      <rPr>
        <sz val="22"/>
        <rFont val="Times New Roman"/>
        <charset val="134"/>
      </rPr>
      <t>2024</t>
    </r>
    <r>
      <rPr>
        <sz val="22"/>
        <rFont val="黑体"/>
        <charset val="134"/>
      </rPr>
      <t>年一般公共支出预算执行情况和</t>
    </r>
    <r>
      <rPr>
        <sz val="22"/>
        <rFont val="Times New Roman"/>
        <charset val="134"/>
      </rPr>
      <t>2025</t>
    </r>
    <r>
      <rPr>
        <sz val="22"/>
        <rFont val="黑体"/>
        <charset val="134"/>
      </rPr>
      <t>年支出预算表</t>
    </r>
  </si>
  <si>
    <r>
      <rPr>
        <sz val="12"/>
        <rFont val="Times New Roman"/>
        <charset val="134"/>
      </rPr>
      <t>2024</t>
    </r>
    <r>
      <rPr>
        <sz val="12"/>
        <rFont val="黑体"/>
        <charset val="134"/>
      </rPr>
      <t>年</t>
    </r>
  </si>
  <si>
    <r>
      <rPr>
        <sz val="12"/>
        <rFont val="Times New Roman"/>
        <charset val="134"/>
      </rPr>
      <t>2025</t>
    </r>
    <r>
      <rPr>
        <sz val="12"/>
        <rFont val="黑体"/>
        <charset val="134"/>
      </rPr>
      <t>年</t>
    </r>
  </si>
  <si>
    <r>
      <rPr>
        <sz val="12"/>
        <rFont val="黑体"/>
        <charset val="134"/>
      </rPr>
      <t>预</t>
    </r>
    <r>
      <rPr>
        <sz val="12"/>
        <rFont val="Times New Roman"/>
        <charset val="134"/>
      </rPr>
      <t xml:space="preserve">   </t>
    </r>
    <r>
      <rPr>
        <sz val="12"/>
        <rFont val="黑体"/>
        <charset val="134"/>
      </rPr>
      <t>算</t>
    </r>
  </si>
  <si>
    <r>
      <rPr>
        <sz val="12"/>
        <color theme="1"/>
        <rFont val="黑体"/>
        <charset val="134"/>
      </rPr>
      <t>执行为调整预算％</t>
    </r>
  </si>
  <si>
    <r>
      <rPr>
        <sz val="12"/>
        <color theme="1"/>
        <rFont val="黑体"/>
        <charset val="134"/>
      </rPr>
      <t>执行为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黑体"/>
        <charset val="134"/>
      </rPr>
      <t>年决算％</t>
    </r>
  </si>
  <si>
    <r>
      <rPr>
        <sz val="12"/>
        <rFont val="Times New Roman"/>
        <charset val="134"/>
      </rPr>
      <t>2009</t>
    </r>
    <r>
      <rPr>
        <sz val="12"/>
        <rFont val="黑体"/>
        <charset val="134"/>
      </rPr>
      <t>年同期数</t>
    </r>
  </si>
  <si>
    <r>
      <rPr>
        <sz val="12"/>
        <rFont val="黑体"/>
        <charset val="134"/>
      </rPr>
      <t>预算为</t>
    </r>
    <r>
      <rPr>
        <sz val="12"/>
        <rFont val="Times New Roman"/>
        <charset val="134"/>
      </rPr>
      <t xml:space="preserve">2024
</t>
    </r>
    <r>
      <rPr>
        <sz val="12"/>
        <rFont val="黑体"/>
        <charset val="134"/>
      </rPr>
      <t>年执行％</t>
    </r>
  </si>
  <si>
    <r>
      <rPr>
        <sz val="12"/>
        <rFont val="黑体"/>
        <charset val="134"/>
      </rPr>
      <t>一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般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共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预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算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支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出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合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计</t>
    </r>
  </si>
  <si>
    <r>
      <rPr>
        <sz val="12"/>
        <color theme="1"/>
        <rFont val="宋体"/>
        <charset val="134"/>
      </rPr>
      <t>一般公共服务支出</t>
    </r>
  </si>
  <si>
    <r>
      <rPr>
        <sz val="12"/>
        <color theme="1"/>
        <rFont val="宋体"/>
        <charset val="134"/>
      </rPr>
      <t>外交支出</t>
    </r>
  </si>
  <si>
    <r>
      <rPr>
        <sz val="12"/>
        <color theme="1"/>
        <rFont val="宋体"/>
        <charset val="134"/>
      </rPr>
      <t>国防支出</t>
    </r>
  </si>
  <si>
    <r>
      <rPr>
        <sz val="12"/>
        <color theme="1"/>
        <rFont val="宋体"/>
        <charset val="134"/>
      </rPr>
      <t>公共安全支出</t>
    </r>
  </si>
  <si>
    <r>
      <rPr>
        <sz val="12"/>
        <color theme="1"/>
        <rFont val="宋体"/>
        <charset val="134"/>
      </rPr>
      <t>教育支出</t>
    </r>
  </si>
  <si>
    <r>
      <rPr>
        <sz val="12"/>
        <color theme="1"/>
        <rFont val="宋体"/>
        <charset val="134"/>
      </rPr>
      <t>科学技术支出</t>
    </r>
  </si>
  <si>
    <r>
      <rPr>
        <sz val="12"/>
        <color theme="1"/>
        <rFont val="宋体"/>
        <charset val="134"/>
      </rPr>
      <t>文化旅游体育与传媒支出</t>
    </r>
  </si>
  <si>
    <r>
      <rPr>
        <sz val="12"/>
        <color theme="1"/>
        <rFont val="宋体"/>
        <charset val="134"/>
      </rPr>
      <t>社会保障和就业支出</t>
    </r>
  </si>
  <si>
    <r>
      <rPr>
        <sz val="12"/>
        <color theme="1"/>
        <rFont val="宋体"/>
        <charset val="134"/>
      </rPr>
      <t>卫生健康支出</t>
    </r>
  </si>
  <si>
    <r>
      <rPr>
        <sz val="12"/>
        <color theme="1"/>
        <rFont val="宋体"/>
        <charset val="134"/>
      </rPr>
      <t>节能环保支出</t>
    </r>
  </si>
  <si>
    <r>
      <rPr>
        <sz val="12"/>
        <color theme="1"/>
        <rFont val="宋体"/>
        <charset val="134"/>
      </rPr>
      <t>城乡社区支出</t>
    </r>
  </si>
  <si>
    <r>
      <rPr>
        <sz val="12"/>
        <color theme="1"/>
        <rFont val="宋体"/>
        <charset val="134"/>
      </rPr>
      <t>农林水支出</t>
    </r>
  </si>
  <si>
    <r>
      <rPr>
        <sz val="12"/>
        <color theme="1"/>
        <rFont val="宋体"/>
        <charset val="134"/>
      </rPr>
      <t>交通运输支出</t>
    </r>
  </si>
  <si>
    <r>
      <rPr>
        <sz val="12"/>
        <color theme="1"/>
        <rFont val="宋体"/>
        <charset val="134"/>
      </rPr>
      <t>资源勘探信息等支出</t>
    </r>
  </si>
  <si>
    <r>
      <rPr>
        <sz val="12"/>
        <color theme="1"/>
        <rFont val="宋体"/>
        <charset val="134"/>
      </rPr>
      <t>商业服务业等支出</t>
    </r>
  </si>
  <si>
    <r>
      <rPr>
        <sz val="12"/>
        <color theme="1"/>
        <rFont val="宋体"/>
        <charset val="134"/>
      </rPr>
      <t>金融支出</t>
    </r>
  </si>
  <si>
    <r>
      <rPr>
        <sz val="12"/>
        <color theme="1"/>
        <rFont val="宋体"/>
        <charset val="134"/>
      </rPr>
      <t>援助其他地区支出</t>
    </r>
  </si>
  <si>
    <r>
      <rPr>
        <sz val="12"/>
        <color theme="1"/>
        <rFont val="宋体"/>
        <charset val="134"/>
      </rPr>
      <t>自然资源海洋气象等支出</t>
    </r>
  </si>
  <si>
    <r>
      <rPr>
        <sz val="12"/>
        <color theme="1"/>
        <rFont val="宋体"/>
        <charset val="134"/>
      </rPr>
      <t>住房保障支出</t>
    </r>
  </si>
  <si>
    <r>
      <rPr>
        <sz val="12"/>
        <color theme="1"/>
        <rFont val="宋体"/>
        <charset val="134"/>
      </rPr>
      <t>粮油物资储备支出</t>
    </r>
  </si>
  <si>
    <r>
      <rPr>
        <sz val="12"/>
        <color theme="1"/>
        <rFont val="宋体"/>
        <charset val="134"/>
      </rPr>
      <t>国有资本经营预算支出</t>
    </r>
  </si>
  <si>
    <r>
      <rPr>
        <sz val="12"/>
        <color theme="1"/>
        <rFont val="宋体"/>
        <charset val="134"/>
      </rPr>
      <t>其他支出</t>
    </r>
  </si>
  <si>
    <r>
      <rPr>
        <sz val="12"/>
        <color theme="1"/>
        <rFont val="宋体"/>
        <charset val="134"/>
      </rPr>
      <t>债务付息支出</t>
    </r>
  </si>
  <si>
    <r>
      <rPr>
        <sz val="12"/>
        <color theme="1"/>
        <rFont val="宋体"/>
        <charset val="134"/>
      </rPr>
      <t>预备费</t>
    </r>
  </si>
  <si>
    <r>
      <rPr>
        <sz val="12"/>
        <color theme="1"/>
        <rFont val="宋体"/>
        <charset val="134"/>
      </rPr>
      <t>减：一般公共预算支出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</si>
  <si>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上解市级支出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</si>
  <si>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一般债务还本支出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</si>
  <si>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安排预算稳定调节基金</t>
    </r>
  </si>
  <si>
    <r>
      <rPr>
        <sz val="12"/>
        <rFont val="黑体"/>
        <charset val="134"/>
      </rPr>
      <t>一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般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公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共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预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算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结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余</t>
    </r>
  </si>
  <si>
    <r>
      <rPr>
        <sz val="12"/>
        <color theme="1"/>
        <rFont val="宋体"/>
        <charset val="134"/>
      </rPr>
      <t>结转项目资金</t>
    </r>
  </si>
  <si>
    <r>
      <rPr>
        <sz val="18"/>
        <color theme="1"/>
        <rFont val="黑体"/>
        <charset val="134"/>
      </rPr>
      <t>中北镇</t>
    </r>
    <r>
      <rPr>
        <sz val="18"/>
        <color theme="1"/>
        <rFont val="Times New Roman"/>
        <charset val="134"/>
      </rPr>
      <t>2024</t>
    </r>
    <r>
      <rPr>
        <sz val="18"/>
        <color theme="1"/>
        <rFont val="黑体"/>
        <charset val="134"/>
      </rPr>
      <t>年一般公共支出预算执行情况和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黑体"/>
        <charset val="134"/>
      </rPr>
      <t>年支出预算功能分类明细表</t>
    </r>
  </si>
  <si>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</t>
    </r>
    <r>
      <rPr>
        <sz val="12"/>
        <color theme="1"/>
        <rFont val="宋体"/>
        <charset val="134"/>
      </rPr>
      <t>万元</t>
    </r>
  </si>
  <si>
    <r>
      <rPr>
        <sz val="12"/>
        <color theme="1"/>
        <rFont val="黑体"/>
        <charset val="134"/>
      </rPr>
      <t>科目</t>
    </r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</si>
  <si>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黑体"/>
        <charset val="134"/>
      </rPr>
      <t>年预算执行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</si>
  <si>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黑体"/>
        <charset val="134"/>
      </rPr>
      <t>年预算</t>
    </r>
  </si>
  <si>
    <r>
      <rPr>
        <sz val="12"/>
        <color theme="1"/>
        <rFont val="黑体"/>
        <charset val="134"/>
      </rPr>
      <t>预算数为执行数</t>
    </r>
    <r>
      <rPr>
        <sz val="12"/>
        <color theme="1"/>
        <rFont val="Times New Roman"/>
        <charset val="134"/>
      </rPr>
      <t>%</t>
    </r>
  </si>
  <si>
    <r>
      <rPr>
        <sz val="12"/>
        <color theme="1"/>
        <rFont val="黑体"/>
        <charset val="134"/>
      </rPr>
      <t>合计</t>
    </r>
  </si>
  <si>
    <t>201</t>
  </si>
  <si>
    <t>20101</t>
  </si>
  <si>
    <r>
      <rPr>
        <sz val="12"/>
        <color theme="1"/>
        <rFont val="宋体"/>
        <charset val="134"/>
      </rPr>
      <t>人大事务</t>
    </r>
  </si>
  <si>
    <t>2010108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</si>
  <si>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代表工作</t>
    </r>
  </si>
  <si>
    <t>20103</t>
  </si>
  <si>
    <r>
      <rPr>
        <sz val="12"/>
        <color theme="1"/>
        <rFont val="宋体"/>
        <charset val="134"/>
      </rPr>
      <t>政府办公厅（室）及相关机构事务</t>
    </r>
  </si>
  <si>
    <t>2010301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</si>
  <si>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行政运行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</si>
  <si>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一般行政管理事务</t>
    </r>
  </si>
  <si>
    <t>20105</t>
  </si>
  <si>
    <r>
      <rPr>
        <sz val="12"/>
        <color theme="1"/>
        <rFont val="宋体"/>
        <charset val="134"/>
      </rPr>
      <t>统计信息事务</t>
    </r>
  </si>
  <si>
    <r>
      <rPr>
        <sz val="12"/>
        <color theme="1"/>
        <rFont val="宋体"/>
        <charset val="134"/>
      </rPr>
      <t>专项统计业务</t>
    </r>
  </si>
  <si>
    <r>
      <rPr>
        <sz val="12"/>
        <color theme="1"/>
        <rFont val="宋体"/>
        <charset val="134"/>
      </rPr>
      <t>专项普查活动</t>
    </r>
  </si>
  <si>
    <r>
      <rPr>
        <sz val="12"/>
        <color theme="1"/>
        <rFont val="宋体"/>
        <charset val="134"/>
      </rPr>
      <t>其他统计信息事务支出</t>
    </r>
  </si>
  <si>
    <t>20113</t>
  </si>
  <si>
    <r>
      <rPr>
        <sz val="12"/>
        <color theme="1"/>
        <rFont val="宋体"/>
        <charset val="134"/>
      </rPr>
      <t>商贸事务</t>
    </r>
  </si>
  <si>
    <t>2011302</t>
  </si>
  <si>
    <t>2011308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</si>
  <si>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招商引资</t>
    </r>
  </si>
  <si>
    <r>
      <rPr>
        <sz val="12"/>
        <color theme="1"/>
        <rFont val="宋体"/>
        <charset val="134"/>
      </rPr>
      <t>党委办公厅（室）及相关机构事务</t>
    </r>
  </si>
  <si>
    <t>20132</t>
  </si>
  <si>
    <r>
      <rPr>
        <sz val="12"/>
        <color theme="1"/>
        <rFont val="宋体"/>
        <charset val="134"/>
      </rPr>
      <t>组织事务</t>
    </r>
  </si>
  <si>
    <r>
      <rPr>
        <sz val="12"/>
        <color theme="1"/>
        <rFont val="宋体"/>
        <charset val="134"/>
      </rPr>
      <t>行政运行</t>
    </r>
  </si>
  <si>
    <t>2013202</t>
  </si>
  <si>
    <t>2013299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</si>
  <si>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其他组织事务支出</t>
    </r>
  </si>
  <si>
    <r>
      <rPr>
        <sz val="12"/>
        <color theme="1"/>
        <rFont val="宋体"/>
        <charset val="134"/>
      </rPr>
      <t>市场监督管理事务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</si>
  <si>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食品安全监管</t>
    </r>
  </si>
  <si>
    <r>
      <rPr>
        <sz val="12"/>
        <color theme="1"/>
        <rFont val="宋体"/>
        <charset val="134"/>
      </rPr>
      <t>社会工作事务</t>
    </r>
  </si>
  <si>
    <r>
      <rPr>
        <sz val="12"/>
        <color theme="1"/>
        <rFont val="宋体"/>
        <charset val="134"/>
      </rPr>
      <t>专项业务</t>
    </r>
  </si>
  <si>
    <r>
      <rPr>
        <sz val="12"/>
        <color theme="1"/>
        <rFont val="宋体"/>
        <charset val="134"/>
      </rPr>
      <t>其他社会工作事务支出</t>
    </r>
  </si>
  <si>
    <t>204</t>
  </si>
  <si>
    <t>20499</t>
  </si>
  <si>
    <r>
      <rPr>
        <sz val="12"/>
        <color theme="1"/>
        <rFont val="宋体"/>
        <charset val="134"/>
      </rPr>
      <t>其他公共安全支出</t>
    </r>
  </si>
  <si>
    <t>2049999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</si>
  <si>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其他公共安全支出</t>
    </r>
  </si>
  <si>
    <r>
      <rPr>
        <sz val="12"/>
        <color theme="1"/>
        <rFont val="宋体"/>
        <charset val="134"/>
      </rPr>
      <t>公安</t>
    </r>
  </si>
  <si>
    <r>
      <rPr>
        <sz val="12"/>
        <color theme="1"/>
        <rFont val="宋体"/>
        <charset val="134"/>
      </rPr>
      <t>其他公共支出</t>
    </r>
  </si>
  <si>
    <t>205</t>
  </si>
  <si>
    <t>20502</t>
  </si>
  <si>
    <r>
      <rPr>
        <sz val="12"/>
        <color theme="1"/>
        <rFont val="宋体"/>
        <charset val="134"/>
      </rPr>
      <t>普通教育</t>
    </r>
  </si>
  <si>
    <t>2050201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</si>
  <si>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学前教育</t>
    </r>
  </si>
  <si>
    <t>2050202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</si>
  <si>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小学教育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</si>
  <si>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其他普通教育支出</t>
    </r>
  </si>
  <si>
    <t>20504</t>
  </si>
  <si>
    <r>
      <rPr>
        <sz val="12"/>
        <color theme="1"/>
        <rFont val="宋体"/>
        <charset val="134"/>
      </rPr>
      <t>成人教育</t>
    </r>
  </si>
  <si>
    <t>2050401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</si>
  <si>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成人初等教育</t>
    </r>
  </si>
  <si>
    <t>2050499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</si>
  <si>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其他成人教育支出</t>
    </r>
  </si>
  <si>
    <r>
      <rPr>
        <sz val="12"/>
        <color theme="1"/>
        <rFont val="宋体"/>
        <charset val="134"/>
      </rPr>
      <t>特殊教育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</si>
  <si>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特殊学校教育</t>
    </r>
  </si>
  <si>
    <r>
      <rPr>
        <sz val="12"/>
        <color theme="1"/>
        <rFont val="宋体"/>
        <charset val="134"/>
      </rPr>
      <t>进修及培训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</si>
  <si>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培训支出</t>
    </r>
  </si>
  <si>
    <t>20509</t>
  </si>
  <si>
    <r>
      <rPr>
        <sz val="12"/>
        <color theme="1"/>
        <rFont val="宋体"/>
        <charset val="134"/>
      </rPr>
      <t>教育费附加安排的支出</t>
    </r>
  </si>
  <si>
    <t>2050901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</si>
  <si>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农村中小学校舍建设</t>
    </r>
  </si>
  <si>
    <t>2050902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</si>
  <si>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农村中小学教学设施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</si>
  <si>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城市中小学校舍建设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</si>
  <si>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科学技术普及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</si>
  <si>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其他科学技术普及支出</t>
    </r>
  </si>
  <si>
    <t>207</t>
  </si>
  <si>
    <t>20701</t>
  </si>
  <si>
    <r>
      <rPr>
        <sz val="12"/>
        <color theme="1"/>
        <rFont val="宋体"/>
        <charset val="134"/>
      </rPr>
      <t>文化和旅游</t>
    </r>
  </si>
  <si>
    <t>2070109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</si>
  <si>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群众文化</t>
    </r>
  </si>
  <si>
    <t>20706</t>
  </si>
  <si>
    <r>
      <rPr>
        <sz val="12"/>
        <color theme="1"/>
        <rFont val="宋体"/>
        <charset val="134"/>
      </rPr>
      <t>新闻出版电影</t>
    </r>
  </si>
  <si>
    <t>2070699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</si>
  <si>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其他新闻出版电影支出</t>
    </r>
  </si>
  <si>
    <r>
      <rPr>
        <sz val="12"/>
        <color theme="1"/>
        <rFont val="宋体"/>
        <charset val="134"/>
      </rPr>
      <t>其他文化旅游体育与传媒支出</t>
    </r>
  </si>
  <si>
    <t>208</t>
  </si>
  <si>
    <t>20801</t>
  </si>
  <si>
    <r>
      <rPr>
        <sz val="12"/>
        <color theme="1"/>
        <rFont val="宋体"/>
        <charset val="134"/>
      </rPr>
      <t>人力资源和社会保障管理事务</t>
    </r>
  </si>
  <si>
    <t>2080199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</si>
  <si>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其他人力资源和社会保障管理事务支出</t>
    </r>
  </si>
  <si>
    <t>20802</t>
  </si>
  <si>
    <r>
      <rPr>
        <sz val="12"/>
        <color theme="1"/>
        <rFont val="宋体"/>
        <charset val="134"/>
      </rPr>
      <t>民政管理事务</t>
    </r>
  </si>
  <si>
    <r>
      <rPr>
        <sz val="12"/>
        <color theme="1"/>
        <rFont val="宋体"/>
        <charset val="134"/>
      </rPr>
      <t>社会组织管理</t>
    </r>
  </si>
  <si>
    <t>2080201</t>
  </si>
  <si>
    <t>2080208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</si>
  <si>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基层政权建设和社区治理</t>
    </r>
  </si>
  <si>
    <t>2080299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</si>
  <si>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其他民政管理事务支出</t>
    </r>
  </si>
  <si>
    <t>20805</t>
  </si>
  <si>
    <r>
      <rPr>
        <sz val="12"/>
        <color theme="1"/>
        <rFont val="宋体"/>
        <charset val="134"/>
      </rPr>
      <t>行政事业单位养老支出</t>
    </r>
  </si>
  <si>
    <t>2080502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</si>
  <si>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事业单位离退休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</si>
  <si>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行政单位离退休</t>
    </r>
  </si>
  <si>
    <t>2080505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</si>
  <si>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机关事业单位基本养老保险缴费支出</t>
    </r>
  </si>
  <si>
    <t>2080506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</si>
  <si>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机关事业单位职业年金缴费支出</t>
    </r>
  </si>
  <si>
    <r>
      <rPr>
        <sz val="12"/>
        <color theme="1"/>
        <rFont val="宋体"/>
        <charset val="134"/>
      </rPr>
      <t>其他行政事业单位养老补助</t>
    </r>
  </si>
  <si>
    <r>
      <rPr>
        <sz val="12"/>
        <color theme="1"/>
        <rFont val="宋体"/>
        <charset val="134"/>
      </rPr>
      <t>就业补助</t>
    </r>
  </si>
  <si>
    <r>
      <rPr>
        <sz val="12"/>
        <color theme="1"/>
        <rFont val="宋体"/>
        <charset val="134"/>
      </rPr>
      <t>就业创业服务补贴</t>
    </r>
  </si>
  <si>
    <r>
      <rPr>
        <sz val="12"/>
        <color theme="1"/>
        <rFont val="宋体"/>
        <charset val="134"/>
      </rPr>
      <t>社会福利</t>
    </r>
  </si>
  <si>
    <r>
      <rPr>
        <sz val="12"/>
        <color theme="1"/>
        <rFont val="宋体"/>
        <charset val="134"/>
      </rPr>
      <t>老年福利</t>
    </r>
  </si>
  <si>
    <t>20811</t>
  </si>
  <si>
    <r>
      <rPr>
        <sz val="12"/>
        <color theme="1"/>
        <rFont val="宋体"/>
        <charset val="134"/>
      </rPr>
      <t>残疾人事业</t>
    </r>
  </si>
  <si>
    <t>2081105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</si>
  <si>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残疾人就业</t>
    </r>
  </si>
  <si>
    <r>
      <rPr>
        <sz val="12"/>
        <color theme="1"/>
        <rFont val="宋体"/>
        <charset val="134"/>
      </rPr>
      <t>临时救助</t>
    </r>
  </si>
  <si>
    <r>
      <rPr>
        <sz val="12"/>
        <color theme="1"/>
        <rFont val="宋体"/>
        <charset val="134"/>
      </rPr>
      <t>临时救助支出</t>
    </r>
  </si>
  <si>
    <t>20828</t>
  </si>
  <si>
    <r>
      <rPr>
        <sz val="12"/>
        <color theme="1"/>
        <rFont val="宋体"/>
        <charset val="134"/>
      </rPr>
      <t>退役军人管理事务</t>
    </r>
  </si>
  <si>
    <t>2082850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</si>
  <si>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事业运行</t>
    </r>
  </si>
  <si>
    <t>2082899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</si>
  <si>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其他退役军人事务管理支出</t>
    </r>
  </si>
  <si>
    <t>20899</t>
  </si>
  <si>
    <r>
      <rPr>
        <sz val="12"/>
        <color theme="1"/>
        <rFont val="宋体"/>
        <charset val="134"/>
      </rPr>
      <t>其他社会保障和就业支出</t>
    </r>
  </si>
  <si>
    <t>2089999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</si>
  <si>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其他社会保障和就业支出</t>
    </r>
  </si>
  <si>
    <t>210</t>
  </si>
  <si>
    <r>
      <rPr>
        <sz val="12"/>
        <color theme="1"/>
        <rFont val="宋体"/>
        <charset val="134"/>
      </rPr>
      <t>卫生健康管理事务</t>
    </r>
  </si>
  <si>
    <r>
      <rPr>
        <sz val="12"/>
        <color theme="1"/>
        <rFont val="宋体"/>
        <charset val="134"/>
      </rPr>
      <t>其他卫生健康管理事务支出</t>
    </r>
  </si>
  <si>
    <t>21003</t>
  </si>
  <si>
    <r>
      <rPr>
        <sz val="12"/>
        <color theme="1"/>
        <rFont val="宋体"/>
        <charset val="134"/>
      </rPr>
      <t>基层医疗卫生机构</t>
    </r>
  </si>
  <si>
    <t>2100301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</si>
  <si>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城市社区卫生机构</t>
    </r>
  </si>
  <si>
    <t>2100302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</si>
  <si>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乡镇卫生院</t>
    </r>
  </si>
  <si>
    <t>2100399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</si>
  <si>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其他基层医疗卫生机构支出</t>
    </r>
  </si>
  <si>
    <t>21004</t>
  </si>
  <si>
    <r>
      <rPr>
        <sz val="12"/>
        <color theme="1"/>
        <rFont val="宋体"/>
        <charset val="134"/>
      </rPr>
      <t>公共卫生</t>
    </r>
  </si>
  <si>
    <t>2100408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</si>
  <si>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基本公共卫生服务</t>
    </r>
  </si>
  <si>
    <t>2100409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</si>
  <si>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重大公共卫生服务</t>
    </r>
  </si>
  <si>
    <t>2100410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</si>
  <si>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突发公共卫生事件应急处理</t>
    </r>
  </si>
  <si>
    <r>
      <rPr>
        <sz val="12"/>
        <color theme="1"/>
        <rFont val="宋体"/>
        <charset val="134"/>
      </rPr>
      <t>其他公共卫生支出</t>
    </r>
  </si>
  <si>
    <r>
      <rPr>
        <sz val="12"/>
        <color theme="1"/>
        <rFont val="宋体"/>
        <charset val="134"/>
      </rPr>
      <t>中医药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</si>
  <si>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其他中医药支出</t>
    </r>
  </si>
  <si>
    <t>21007</t>
  </si>
  <si>
    <r>
      <rPr>
        <sz val="12"/>
        <color theme="1"/>
        <rFont val="宋体"/>
        <charset val="134"/>
      </rPr>
      <t>计划生育事务</t>
    </r>
  </si>
  <si>
    <t>2100799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</si>
  <si>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其他计划生育事务支出</t>
    </r>
  </si>
  <si>
    <t>21011</t>
  </si>
  <si>
    <r>
      <rPr>
        <sz val="12"/>
        <color theme="1"/>
        <rFont val="宋体"/>
        <charset val="134"/>
      </rPr>
      <t>行政事业单位医疗</t>
    </r>
  </si>
  <si>
    <t>2101101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</si>
  <si>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行政单位医疗</t>
    </r>
  </si>
  <si>
    <t>2101102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</si>
  <si>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事业单位医疗</t>
    </r>
  </si>
  <si>
    <t>2101103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</si>
  <si>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公务员医疗补助</t>
    </r>
  </si>
  <si>
    <t>2101199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</si>
  <si>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其他行政事业单位医疗支出</t>
    </r>
  </si>
  <si>
    <r>
      <rPr>
        <sz val="12"/>
        <color theme="1"/>
        <rFont val="宋体"/>
        <charset val="134"/>
      </rPr>
      <t>医疗救助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</si>
  <si>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其他医疗救助支出</t>
    </r>
  </si>
  <si>
    <r>
      <rPr>
        <sz val="12"/>
        <color theme="1"/>
        <rFont val="宋体"/>
        <charset val="134"/>
      </rPr>
      <t>其他卫生健康支出</t>
    </r>
  </si>
  <si>
    <t>211</t>
  </si>
  <si>
    <t>21103</t>
  </si>
  <si>
    <r>
      <rPr>
        <sz val="12"/>
        <color theme="1"/>
        <rFont val="宋体"/>
        <charset val="134"/>
      </rPr>
      <t>污染防治</t>
    </r>
  </si>
  <si>
    <t>2110301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</si>
  <si>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大气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</si>
  <si>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其他污染防治支出</t>
    </r>
  </si>
  <si>
    <t>212</t>
  </si>
  <si>
    <t>21201</t>
  </si>
  <si>
    <r>
      <rPr>
        <sz val="12"/>
        <color theme="1"/>
        <rFont val="宋体"/>
        <charset val="134"/>
      </rPr>
      <t>城乡社区管理事务</t>
    </r>
  </si>
  <si>
    <t>2120104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</si>
  <si>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城管执法</t>
    </r>
  </si>
  <si>
    <t>21203</t>
  </si>
  <si>
    <r>
      <rPr>
        <sz val="12"/>
        <color theme="1"/>
        <rFont val="宋体"/>
        <charset val="134"/>
      </rPr>
      <t>城乡社区公共设施</t>
    </r>
  </si>
  <si>
    <t>2120399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</si>
  <si>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其他城乡社区公共设施支出</t>
    </r>
  </si>
  <si>
    <t>21205</t>
  </si>
  <si>
    <r>
      <rPr>
        <sz val="12"/>
        <color theme="1"/>
        <rFont val="宋体"/>
        <charset val="134"/>
      </rPr>
      <t>城乡社区环境卫生</t>
    </r>
  </si>
  <si>
    <t>2120501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</si>
  <si>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城乡社区环境卫生</t>
    </r>
  </si>
  <si>
    <r>
      <rPr>
        <sz val="12"/>
        <color theme="1"/>
        <rFont val="宋体"/>
        <charset val="134"/>
      </rPr>
      <t>其他城乡社区支出</t>
    </r>
  </si>
  <si>
    <t>21208</t>
  </si>
  <si>
    <r>
      <rPr>
        <sz val="12"/>
        <color theme="1"/>
        <rFont val="宋体"/>
        <charset val="134"/>
      </rPr>
      <t>国有土地使用权出让收入安排的支出</t>
    </r>
  </si>
  <si>
    <t>2120804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</si>
  <si>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农村基础设施建设支出</t>
    </r>
  </si>
  <si>
    <r>
      <rPr>
        <sz val="12"/>
        <color theme="1"/>
        <rFont val="宋体"/>
        <charset val="134"/>
      </rPr>
      <t>农业农村生态环境支出</t>
    </r>
  </si>
  <si>
    <t>213</t>
  </si>
  <si>
    <t>21307</t>
  </si>
  <si>
    <r>
      <rPr>
        <sz val="12"/>
        <color theme="1"/>
        <rFont val="宋体"/>
        <charset val="134"/>
      </rPr>
      <t>农村综合改革</t>
    </r>
  </si>
  <si>
    <t>2130705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</si>
  <si>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对村民委员会和村党支部的补助</t>
    </r>
  </si>
  <si>
    <r>
      <rPr>
        <sz val="12"/>
        <color theme="1"/>
        <rFont val="宋体"/>
        <charset val="134"/>
      </rPr>
      <t>农业农村</t>
    </r>
  </si>
  <si>
    <r>
      <rPr>
        <sz val="12"/>
        <color theme="1"/>
        <rFont val="宋体"/>
        <charset val="134"/>
      </rPr>
      <t>对高校毕业生到基层任职补助</t>
    </r>
  </si>
  <si>
    <r>
      <rPr>
        <sz val="12"/>
        <color theme="1"/>
        <rFont val="宋体"/>
        <charset val="134"/>
      </rPr>
      <t>其他农业农村支出</t>
    </r>
  </si>
  <si>
    <r>
      <rPr>
        <sz val="12"/>
        <color theme="1"/>
        <rFont val="宋体"/>
        <charset val="134"/>
      </rPr>
      <t>巩固脱贫衔接乡村振兴</t>
    </r>
  </si>
  <si>
    <r>
      <rPr>
        <sz val="12"/>
        <color theme="1"/>
        <rFont val="宋体"/>
        <charset val="134"/>
      </rPr>
      <t>农村基础设施建设</t>
    </r>
  </si>
  <si>
    <r>
      <rPr>
        <sz val="12"/>
        <color theme="1"/>
        <rFont val="宋体"/>
        <charset val="134"/>
      </rPr>
      <t>对村民委员会和村党支部</t>
    </r>
  </si>
  <si>
    <r>
      <rPr>
        <sz val="12"/>
        <color theme="1"/>
        <rFont val="宋体"/>
        <charset val="134"/>
      </rPr>
      <t>资源勘探工业信息等支出</t>
    </r>
  </si>
  <si>
    <r>
      <rPr>
        <sz val="12"/>
        <color theme="1"/>
        <rFont val="宋体"/>
        <charset val="134"/>
      </rPr>
      <t>制造业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</si>
  <si>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其他制造业支出</t>
    </r>
  </si>
  <si>
    <t>216</t>
  </si>
  <si>
    <t>21699</t>
  </si>
  <si>
    <r>
      <rPr>
        <sz val="12"/>
        <color theme="1"/>
        <rFont val="宋体"/>
        <charset val="134"/>
      </rPr>
      <t>其他商业服务业等支出</t>
    </r>
  </si>
  <si>
    <r>
      <rPr>
        <sz val="12"/>
        <color theme="1"/>
        <rFont val="宋体"/>
        <charset val="134"/>
      </rPr>
      <t>商业流通事务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</si>
  <si>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其他商业流通事务支出</t>
    </r>
  </si>
  <si>
    <t>2169999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</si>
  <si>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其他商业服务业等支出</t>
    </r>
  </si>
  <si>
    <r>
      <rPr>
        <sz val="12"/>
        <color theme="1"/>
        <rFont val="宋体"/>
        <charset val="134"/>
      </rPr>
      <t>解决历史遗留问题及改革成本支出</t>
    </r>
  </si>
  <si>
    <r>
      <rPr>
        <sz val="12"/>
        <color theme="1"/>
        <rFont val="宋体"/>
        <charset val="134"/>
      </rPr>
      <t>国有企业退休人员社会化管理补助支出</t>
    </r>
  </si>
  <si>
    <r>
      <rPr>
        <sz val="12"/>
        <color theme="1"/>
        <rFont val="宋体"/>
        <charset val="134"/>
      </rPr>
      <t>其他政府性基金及对应专项债务收入安排的支出</t>
    </r>
  </si>
  <si>
    <r>
      <rPr>
        <sz val="12"/>
        <color theme="1"/>
        <rFont val="宋体"/>
        <charset val="134"/>
      </rPr>
      <t>其他地方自行试点项目收益专项债券收入安排的支出</t>
    </r>
  </si>
  <si>
    <r>
      <rPr>
        <sz val="12"/>
        <color theme="1"/>
        <rFont val="宋体"/>
        <charset val="134"/>
      </rPr>
      <t>彩票公益金安排的支出</t>
    </r>
  </si>
  <si>
    <r>
      <rPr>
        <sz val="12"/>
        <color theme="1"/>
        <rFont val="宋体"/>
        <charset val="134"/>
      </rPr>
      <t>用于社会福利的彩票公益金支出</t>
    </r>
  </si>
  <si>
    <t>232</t>
  </si>
  <si>
    <r>
      <rPr>
        <sz val="12"/>
        <color theme="1"/>
        <rFont val="宋体"/>
        <charset val="134"/>
      </rPr>
      <t>地方政府一般债券付息支出</t>
    </r>
  </si>
  <si>
    <t>23204</t>
  </si>
  <si>
    <r>
      <rPr>
        <sz val="12"/>
        <color theme="1"/>
        <rFont val="宋体"/>
        <charset val="134"/>
      </rPr>
      <t>地方政府专项债务付息支出</t>
    </r>
  </si>
  <si>
    <t>2320411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</si>
  <si>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国有土地使用权出让金债务付息支出</t>
    </r>
  </si>
  <si>
    <r>
      <rPr>
        <sz val="12"/>
        <color theme="1"/>
        <rFont val="宋体"/>
        <charset val="134"/>
      </rPr>
      <t>其他地方自行试点项目收益专项债券付息支出</t>
    </r>
  </si>
  <si>
    <r>
      <rPr>
        <b/>
        <sz val="16"/>
        <color theme="1"/>
        <rFont val="Times New Roman"/>
        <charset val="134"/>
      </rPr>
      <t>2024</t>
    </r>
    <r>
      <rPr>
        <b/>
        <sz val="16"/>
        <color theme="1"/>
        <rFont val="宋体"/>
        <charset val="134"/>
      </rPr>
      <t>年支出预算经济分类明细表</t>
    </r>
  </si>
  <si>
    <r>
      <rPr>
        <sz val="12"/>
        <color theme="1"/>
        <rFont val="宋体"/>
        <charset val="134"/>
      </rPr>
      <t>单位</t>
    </r>
    <r>
      <rPr>
        <sz val="12"/>
        <color theme="1"/>
        <rFont val="Times New Roman"/>
        <charset val="134"/>
      </rPr>
      <t>:</t>
    </r>
    <r>
      <rPr>
        <sz val="12"/>
        <color theme="1"/>
        <rFont val="宋体"/>
        <charset val="134"/>
      </rPr>
      <t>中北镇</t>
    </r>
  </si>
  <si>
    <r>
      <rPr>
        <b/>
        <sz val="14"/>
        <color theme="1"/>
        <rFont val="宋体"/>
        <charset val="134"/>
      </rPr>
      <t>项目名称</t>
    </r>
  </si>
  <si>
    <r>
      <rPr>
        <b/>
        <sz val="14"/>
        <color theme="1"/>
        <rFont val="宋体"/>
        <charset val="134"/>
      </rPr>
      <t>基本</t>
    </r>
  </si>
  <si>
    <r>
      <rPr>
        <b/>
        <sz val="14"/>
        <color theme="1"/>
        <rFont val="宋体"/>
        <charset val="134"/>
      </rPr>
      <t>项目</t>
    </r>
  </si>
  <si>
    <r>
      <rPr>
        <b/>
        <sz val="12"/>
        <color theme="1"/>
        <rFont val="宋体"/>
        <charset val="134"/>
      </rPr>
      <t>机关工资福利支出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</si>
  <si>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工资奖金津补贴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</si>
  <si>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社会保障缴费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</si>
  <si>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住房公积金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</si>
  <si>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其他工资福利支出</t>
    </r>
    <r>
      <rPr>
        <sz val="12"/>
        <color theme="1"/>
        <rFont val="Times New Roman"/>
        <charset val="134"/>
      </rPr>
      <t xml:space="preserve"> </t>
    </r>
  </si>
  <si>
    <r>
      <rPr>
        <b/>
        <sz val="12"/>
        <color theme="1"/>
        <rFont val="宋体"/>
        <charset val="134"/>
      </rPr>
      <t>机关商品和服务支出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</si>
  <si>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办公经费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</si>
  <si>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会议费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</si>
  <si>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培训费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</si>
  <si>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专用材料购置费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</si>
  <si>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委托业务费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</si>
  <si>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公务接待费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</si>
  <si>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因公出国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境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费用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</si>
  <si>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公务用车运行维护费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</si>
  <si>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维修（护）费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</si>
  <si>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购买服务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</si>
  <si>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其他商品和服务支出</t>
    </r>
  </si>
  <si>
    <r>
      <rPr>
        <b/>
        <sz val="12"/>
        <color theme="1"/>
        <rFont val="宋体"/>
        <charset val="134"/>
      </rPr>
      <t>机关资本性支出（一）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</si>
  <si>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房屋建筑物购建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</si>
  <si>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基础设施建设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</si>
  <si>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公务用车购置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</si>
  <si>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土地征迁补偿和安置支出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</si>
  <si>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设备购置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</si>
  <si>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大型修缮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</si>
  <si>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其他资本性支出</t>
    </r>
  </si>
  <si>
    <r>
      <rPr>
        <b/>
        <sz val="12"/>
        <color theme="1"/>
        <rFont val="宋体"/>
        <charset val="134"/>
      </rPr>
      <t>机关资本性支出（二）</t>
    </r>
  </si>
  <si>
    <r>
      <rPr>
        <b/>
        <sz val="12"/>
        <color theme="1"/>
        <rFont val="宋体"/>
        <charset val="134"/>
      </rPr>
      <t>对事业单位经常性补助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</si>
  <si>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工资福利支出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</si>
  <si>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商品和服务支出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</si>
  <si>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其他对事业单位补助</t>
    </r>
  </si>
  <si>
    <r>
      <rPr>
        <b/>
        <sz val="12"/>
        <color theme="1"/>
        <rFont val="宋体"/>
        <charset val="134"/>
      </rPr>
      <t>对事业单位资本性补助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</si>
  <si>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资本性支出（一）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</si>
  <si>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资本性支出（二）</t>
    </r>
  </si>
  <si>
    <r>
      <rPr>
        <b/>
        <sz val="12"/>
        <color theme="1"/>
        <rFont val="宋体"/>
        <charset val="134"/>
      </rPr>
      <t>对企业补助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</si>
  <si>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费用补贴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</si>
  <si>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利息补贴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</si>
  <si>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政府投资基金股权投资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</si>
  <si>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其他对企业补助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</si>
  <si>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其他对企业补助</t>
    </r>
  </si>
  <si>
    <r>
      <rPr>
        <b/>
        <sz val="12"/>
        <color theme="1"/>
        <rFont val="宋体"/>
        <charset val="134"/>
      </rPr>
      <t>对企业资本性支出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</si>
  <si>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对企业资本性支出（一）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</si>
  <si>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对企业资本性支出（一）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</si>
  <si>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对企业资本性支出（二）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</si>
  <si>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对企业资本性支出（二）</t>
    </r>
  </si>
  <si>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其他对企业补助</t>
    </r>
  </si>
  <si>
    <r>
      <rPr>
        <b/>
        <sz val="12"/>
        <color theme="1"/>
        <rFont val="宋体"/>
        <charset val="134"/>
      </rPr>
      <t>对个人和家庭的补助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</si>
  <si>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社会福利和救助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</si>
  <si>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社会福利和救助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</si>
  <si>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助学金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</si>
  <si>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助学金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</si>
  <si>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个人农业生产补贴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</si>
  <si>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个人农业生产补贴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</si>
  <si>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离退休费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</si>
  <si>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离退休费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</si>
  <si>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其他对个人和家庭补助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</si>
  <si>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其他对个人和家庭补助</t>
    </r>
  </si>
  <si>
    <r>
      <rPr>
        <b/>
        <sz val="12"/>
        <color theme="1"/>
        <rFont val="宋体"/>
        <charset val="134"/>
      </rPr>
      <t>对社会保障基金补助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</si>
  <si>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对社会保险基金补助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</si>
  <si>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对社会保险基金补助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</si>
  <si>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补充全国社会保障基金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</si>
  <si>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补充全国社会保障基金</t>
    </r>
  </si>
  <si>
    <r>
      <rPr>
        <b/>
        <sz val="12"/>
        <color theme="1"/>
        <rFont val="宋体"/>
        <charset val="134"/>
      </rPr>
      <t>债务利息及费用支出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</si>
  <si>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国内债务付息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</si>
  <si>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国内债务付息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</si>
  <si>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国外债务付息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</si>
  <si>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国外债务付息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</si>
  <si>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国内债务发行费用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</si>
  <si>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国内债务发行费用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</si>
  <si>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国外债务发行费用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</si>
  <si>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国外债务发行费用</t>
    </r>
  </si>
  <si>
    <r>
      <rPr>
        <b/>
        <sz val="12"/>
        <color theme="1"/>
        <rFont val="宋体"/>
        <charset val="134"/>
      </rPr>
      <t>债务还本支出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</si>
  <si>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国内债务还本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</si>
  <si>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国内债务还本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</si>
  <si>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国外债务还本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</si>
  <si>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国外债务还本</t>
    </r>
  </si>
  <si>
    <r>
      <rPr>
        <b/>
        <sz val="12"/>
        <color theme="1"/>
        <rFont val="宋体"/>
        <charset val="134"/>
      </rPr>
      <t>转移性支出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</si>
  <si>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上下级政府间转移性支出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</si>
  <si>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上下级政府间转移性支出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</si>
  <si>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援助其他地区支出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</si>
  <si>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援助其他地区支出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</si>
  <si>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债务转贷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</si>
  <si>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债务转贷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</si>
  <si>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调出资金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</si>
  <si>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调出资金</t>
    </r>
  </si>
  <si>
    <r>
      <rPr>
        <b/>
        <sz val="12"/>
        <color theme="1"/>
        <rFont val="宋体"/>
        <charset val="134"/>
      </rPr>
      <t>预备费及预留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</si>
  <si>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预备费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</si>
  <si>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预备费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</si>
  <si>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预留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</si>
  <si>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预留</t>
    </r>
  </si>
  <si>
    <r>
      <rPr>
        <b/>
        <sz val="12"/>
        <color theme="1"/>
        <rFont val="宋体"/>
        <charset val="134"/>
      </rPr>
      <t>其他支出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</si>
  <si>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赠与</t>
    </r>
  </si>
  <si>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宋体"/>
        <charset val="134"/>
      </rPr>
      <t>赠与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</si>
  <si>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国家赔偿费用支出</t>
    </r>
  </si>
  <si>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国家赔偿费用支出</t>
    </r>
    <r>
      <rPr>
        <sz val="12"/>
        <color theme="1"/>
        <rFont val="Times New Roman"/>
        <charset val="134"/>
      </rPr>
      <t xml:space="preserve">
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</si>
  <si>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对民间非营利组织和群众性自治组织补贴</t>
    </r>
  </si>
  <si>
    <r>
      <rPr>
        <sz val="12"/>
        <color theme="1"/>
        <rFont val="宋体"/>
        <charset val="134"/>
      </rPr>
      <t>对民间非营利组织和群众性自治组织补贴</t>
    </r>
  </si>
  <si>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其他支出</t>
    </r>
  </si>
  <si>
    <r>
      <rPr>
        <b/>
        <sz val="12"/>
        <color theme="1"/>
        <rFont val="宋体"/>
        <charset val="134"/>
      </rPr>
      <t>基本合计：</t>
    </r>
  </si>
  <si>
    <r>
      <rPr>
        <b/>
        <sz val="12"/>
        <color theme="1"/>
        <rFont val="宋体"/>
        <charset val="134"/>
      </rPr>
      <t>项目合计：</t>
    </r>
  </si>
  <si>
    <r>
      <rPr>
        <b/>
        <sz val="12"/>
        <color theme="1"/>
        <rFont val="宋体"/>
        <charset val="134"/>
      </rPr>
      <t>总计：</t>
    </r>
  </si>
  <si>
    <r>
      <rPr>
        <sz val="22"/>
        <rFont val="黑体"/>
        <charset val="134"/>
      </rPr>
      <t>中北镇</t>
    </r>
    <r>
      <rPr>
        <sz val="22"/>
        <rFont val="Times New Roman"/>
        <charset val="134"/>
      </rPr>
      <t>2024</t>
    </r>
    <r>
      <rPr>
        <sz val="22"/>
        <rFont val="黑体"/>
        <charset val="134"/>
      </rPr>
      <t>年政府性基金收入预算执行情况和</t>
    </r>
    <r>
      <rPr>
        <sz val="22"/>
        <rFont val="Times New Roman"/>
        <charset val="134"/>
      </rPr>
      <t>2025</t>
    </r>
    <r>
      <rPr>
        <sz val="22"/>
        <rFont val="黑体"/>
        <charset val="134"/>
      </rPr>
      <t>年收入预算表</t>
    </r>
  </si>
  <si>
    <r>
      <rPr>
        <sz val="12"/>
        <rFont val="黑体"/>
        <charset val="134"/>
      </rPr>
      <t>调整预算</t>
    </r>
  </si>
  <si>
    <r>
      <rPr>
        <sz val="12"/>
        <rFont val="黑体"/>
        <charset val="134"/>
      </rPr>
      <t>预算执行</t>
    </r>
  </si>
  <si>
    <r>
      <rPr>
        <sz val="12"/>
        <rFont val="黑体"/>
        <charset val="134"/>
      </rPr>
      <t>执行为调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整预算％</t>
    </r>
  </si>
  <si>
    <r>
      <rPr>
        <sz val="12"/>
        <rFont val="黑体"/>
        <charset val="134"/>
      </rPr>
      <t>执行为</t>
    </r>
    <r>
      <rPr>
        <sz val="12"/>
        <rFont val="Times New Roman"/>
        <charset val="134"/>
      </rPr>
      <t xml:space="preserve">2023
</t>
    </r>
    <r>
      <rPr>
        <sz val="12"/>
        <rFont val="黑体"/>
        <charset val="134"/>
      </rPr>
      <t>年决算％</t>
    </r>
  </si>
  <si>
    <r>
      <rPr>
        <sz val="12"/>
        <rFont val="黑体"/>
        <charset val="134"/>
      </rPr>
      <t>政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府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性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基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金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收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入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合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计</t>
    </r>
  </si>
  <si>
    <r>
      <rPr>
        <sz val="12"/>
        <rFont val="宋体"/>
        <charset val="134"/>
      </rPr>
      <t>国有土地使用权出让收入</t>
    </r>
  </si>
  <si>
    <r>
      <rPr>
        <sz val="12"/>
        <rFont val="宋体"/>
        <charset val="134"/>
      </rPr>
      <t>农业土地开发资金收入</t>
    </r>
  </si>
  <si>
    <r>
      <rPr>
        <sz val="12"/>
        <rFont val="宋体"/>
        <charset val="134"/>
      </rPr>
      <t>国有土地收益基金收入</t>
    </r>
  </si>
  <si>
    <r>
      <rPr>
        <sz val="12"/>
        <rFont val="宋体"/>
        <charset val="134"/>
      </rPr>
      <t>污水处理费收入</t>
    </r>
  </si>
  <si>
    <r>
      <rPr>
        <sz val="12"/>
        <rFont val="宋体"/>
        <charset val="134"/>
      </rPr>
      <t>城市基础设施配套费收入</t>
    </r>
  </si>
  <si>
    <r>
      <rPr>
        <sz val="12"/>
        <rFont val="宋体"/>
        <charset val="134"/>
      </rPr>
      <t>彩票公益金收入</t>
    </r>
  </si>
  <si>
    <r>
      <rPr>
        <sz val="12"/>
        <rFont val="宋体"/>
        <charset val="134"/>
      </rPr>
      <t>其他政府性基金收入</t>
    </r>
  </si>
  <si>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政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府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性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基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金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收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入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合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计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</si>
  <si>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加：上级转移支付等收入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</si>
  <si>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上年结余收入</t>
    </r>
  </si>
  <si>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宋体"/>
        <charset val="134"/>
      </rPr>
      <t>债券转贷收入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</si>
  <si>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调入调出资金等</t>
    </r>
  </si>
  <si>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政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府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性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基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金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收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入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总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计</t>
    </r>
  </si>
  <si>
    <r>
      <rPr>
        <sz val="22"/>
        <color theme="1"/>
        <rFont val="黑体"/>
        <charset val="134"/>
      </rPr>
      <t>中北镇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黑体"/>
        <charset val="134"/>
      </rPr>
      <t>年政府性基金支出预算执行情况和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黑体"/>
        <charset val="134"/>
      </rPr>
      <t>年支出预算表</t>
    </r>
  </si>
  <si>
    <r>
      <rPr>
        <sz val="12"/>
        <color theme="1"/>
        <rFont val="黑体"/>
        <charset val="134"/>
      </rPr>
      <t>项</t>
    </r>
    <r>
      <rPr>
        <sz val="12"/>
        <color theme="1"/>
        <rFont val="Times New Roman"/>
        <charset val="134"/>
      </rPr>
      <t xml:space="preserve">           </t>
    </r>
    <r>
      <rPr>
        <sz val="12"/>
        <color theme="1"/>
        <rFont val="黑体"/>
        <charset val="134"/>
      </rPr>
      <t>目</t>
    </r>
  </si>
  <si>
    <r>
      <rPr>
        <sz val="12"/>
        <color theme="1"/>
        <rFont val="黑体"/>
        <charset val="134"/>
      </rPr>
      <t>政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府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性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金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支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合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计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</si>
  <si>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国有土地使用权出让收入及对应专项债务收入安排的支出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</si>
  <si>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国有土地收益基金及对应专项债务收入安排的支出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</si>
  <si>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农业土地开发资金安排的支出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</si>
  <si>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农村基础设施建设支出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</si>
  <si>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农村生态环境支出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</si>
  <si>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农网还贷资金支出</t>
    </r>
  </si>
  <si>
    <r>
      <rPr>
        <sz val="12"/>
        <color theme="1"/>
        <rFont val="宋体"/>
        <charset val="134"/>
      </rPr>
      <t>其他政府性基金债务收入安排的支出</t>
    </r>
  </si>
  <si>
    <r>
      <rPr>
        <sz val="12"/>
        <color theme="1"/>
        <rFont val="宋体"/>
        <charset val="134"/>
      </rPr>
      <t>国有土地使用权出让金债务付息支出</t>
    </r>
  </si>
  <si>
    <r>
      <rPr>
        <sz val="12"/>
        <color theme="1"/>
        <rFont val="宋体"/>
        <charset val="134"/>
      </rPr>
      <t>债务发行费用支出</t>
    </r>
  </si>
  <si>
    <r>
      <rPr>
        <sz val="12"/>
        <color theme="1"/>
        <rFont val="黑体"/>
        <charset val="134"/>
      </rPr>
      <t>政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府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性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金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收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入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总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计</t>
    </r>
  </si>
  <si>
    <r>
      <rPr>
        <sz val="12"/>
        <color theme="1"/>
        <rFont val="宋体"/>
        <charset val="134"/>
      </rPr>
      <t>减：政府性基金支出</t>
    </r>
  </si>
  <si>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调出资金</t>
    </r>
  </si>
  <si>
    <r>
      <rPr>
        <sz val="12"/>
        <color theme="1"/>
        <rFont val="黑体"/>
        <charset val="134"/>
      </rPr>
      <t>政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府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性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金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结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余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</si>
  <si>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结转项目资金</t>
    </r>
  </si>
  <si>
    <r>
      <rPr>
        <sz val="22"/>
        <rFont val="黑体"/>
        <charset val="134"/>
      </rPr>
      <t>中北镇</t>
    </r>
    <r>
      <rPr>
        <sz val="22"/>
        <rFont val="Times New Roman"/>
        <charset val="134"/>
      </rPr>
      <t>2024</t>
    </r>
    <r>
      <rPr>
        <sz val="22"/>
        <rFont val="黑体"/>
        <charset val="134"/>
      </rPr>
      <t>年政府性基金支出预算执行情况和</t>
    </r>
    <r>
      <rPr>
        <sz val="22"/>
        <rFont val="Times New Roman"/>
        <charset val="134"/>
      </rPr>
      <t>2025</t>
    </r>
    <r>
      <rPr>
        <sz val="22"/>
        <rFont val="黑体"/>
        <charset val="134"/>
      </rPr>
      <t>年支出预算明细表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</si>
  <si>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单位：万元</t>
    </r>
  </si>
  <si>
    <r>
      <rPr>
        <sz val="12"/>
        <rFont val="Times New Roman"/>
        <charset val="134"/>
      </rPr>
      <t>2024</t>
    </r>
    <r>
      <rPr>
        <sz val="12"/>
        <rFont val="黑体"/>
        <charset val="134"/>
      </rPr>
      <t>年执行</t>
    </r>
  </si>
  <si>
    <r>
      <rPr>
        <sz val="12"/>
        <rFont val="Times New Roman"/>
        <charset val="134"/>
      </rPr>
      <t>2025</t>
    </r>
    <r>
      <rPr>
        <sz val="12"/>
        <rFont val="黑体"/>
        <charset val="134"/>
      </rPr>
      <t>年预算</t>
    </r>
  </si>
  <si>
    <r>
      <rPr>
        <sz val="12"/>
        <rFont val="黑体"/>
        <charset val="134"/>
      </rPr>
      <t>政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府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性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基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金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支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出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合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计</t>
    </r>
  </si>
  <si>
    <r>
      <rPr>
        <sz val="12"/>
        <rFont val="宋体"/>
        <charset val="134"/>
      </rPr>
      <t>城乡社区支出</t>
    </r>
  </si>
  <si>
    <r>
      <rPr>
        <sz val="12"/>
        <color theme="1"/>
        <rFont val="宋体"/>
        <charset val="134"/>
      </rPr>
      <t>国有土地使用权出让收入及对应专项债务收入安排的支出</t>
    </r>
  </si>
  <si>
    <r>
      <rPr>
        <sz val="12"/>
        <rFont val="宋体"/>
        <charset val="134"/>
      </rPr>
      <t>征地和拆迁补偿支出</t>
    </r>
  </si>
  <si>
    <r>
      <rPr>
        <sz val="12"/>
        <rFont val="宋体"/>
        <charset val="134"/>
      </rPr>
      <t>土地开发支出</t>
    </r>
  </si>
  <si>
    <r>
      <rPr>
        <sz val="12"/>
        <color theme="1"/>
        <rFont val="宋体"/>
        <charset val="134"/>
      </rPr>
      <t>农村基础设施建设支出</t>
    </r>
  </si>
  <si>
    <r>
      <rPr>
        <sz val="12"/>
        <rFont val="宋体"/>
        <charset val="134"/>
      </rPr>
      <t>城市建设支出</t>
    </r>
  </si>
  <si>
    <r>
      <rPr>
        <sz val="12"/>
        <color theme="1"/>
        <rFont val="宋体"/>
        <charset val="134"/>
      </rPr>
      <t>农村生态环境支出</t>
    </r>
  </si>
  <si>
    <r>
      <rPr>
        <sz val="12"/>
        <rFont val="宋体"/>
        <charset val="134"/>
      </rPr>
      <t>其他国有土地使用权出让收入安排的支出</t>
    </r>
  </si>
  <si>
    <r>
      <rPr>
        <sz val="12"/>
        <color theme="1"/>
        <rFont val="宋体"/>
        <charset val="134"/>
      </rPr>
      <t>国有土地收益基金及对应专项债务收入安排的支出</t>
    </r>
  </si>
  <si>
    <r>
      <rPr>
        <sz val="12"/>
        <color theme="1"/>
        <rFont val="宋体"/>
        <charset val="134"/>
      </rPr>
      <t>农业土地开发资金安排的支出</t>
    </r>
  </si>
  <si>
    <r>
      <rPr>
        <sz val="12"/>
        <color theme="1"/>
        <rFont val="宋体"/>
        <charset val="134"/>
      </rPr>
      <t>城市基础设施配套费对应专项债务收入安排的支出</t>
    </r>
  </si>
  <si>
    <r>
      <rPr>
        <sz val="12"/>
        <color theme="1"/>
        <rFont val="宋体"/>
        <charset val="134"/>
      </rPr>
      <t>农网还贷资金支出</t>
    </r>
  </si>
  <si>
    <r>
      <rPr>
        <sz val="12"/>
        <rFont val="宋体"/>
        <charset val="134"/>
      </rPr>
      <t>地方农网还贷资金支出</t>
    </r>
  </si>
  <si>
    <r>
      <rPr>
        <sz val="12"/>
        <rFont val="宋体"/>
        <charset val="134"/>
      </rPr>
      <t>其他农网还贷资金支出</t>
    </r>
  </si>
  <si>
    <r>
      <rPr>
        <sz val="12"/>
        <rFont val="宋体"/>
        <charset val="134"/>
      </rPr>
      <t>其他支出</t>
    </r>
  </si>
  <si>
    <r>
      <rPr>
        <sz val="12"/>
        <color theme="1"/>
        <rFont val="宋体"/>
        <charset val="134"/>
      </rPr>
      <t>彩票公益金及对应专项债务收入安排的支出</t>
    </r>
  </si>
  <si>
    <r>
      <rPr>
        <sz val="12"/>
        <rFont val="宋体"/>
        <charset val="134"/>
      </rPr>
      <t>用于社会福利的彩票公益金支出</t>
    </r>
  </si>
  <si>
    <r>
      <rPr>
        <sz val="12"/>
        <rFont val="宋体"/>
        <charset val="134"/>
      </rPr>
      <t>用于体育事业的彩票公益金支出</t>
    </r>
  </si>
  <si>
    <r>
      <rPr>
        <sz val="12"/>
        <color theme="1"/>
        <rFont val="宋体"/>
        <charset val="134"/>
      </rPr>
      <t>用于教育事业的彩票公益金支出</t>
    </r>
  </si>
  <si>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债务发行费用支出</t>
    </r>
  </si>
  <si>
    <r>
      <rPr>
        <sz val="12"/>
        <rFont val="宋体"/>
        <charset val="134"/>
      </rPr>
      <t>地方政府专项债务发行费用支出</t>
    </r>
  </si>
  <si>
    <r>
      <rPr>
        <sz val="22"/>
        <rFont val="黑体"/>
        <charset val="134"/>
      </rPr>
      <t>中北镇</t>
    </r>
    <r>
      <rPr>
        <sz val="22"/>
        <rFont val="Times New Roman"/>
        <charset val="134"/>
      </rPr>
      <t>2024</t>
    </r>
    <r>
      <rPr>
        <sz val="22"/>
        <rFont val="黑体"/>
        <charset val="134"/>
      </rPr>
      <t>年社会保险基金收入预算执行情况和</t>
    </r>
    <r>
      <rPr>
        <sz val="22"/>
        <rFont val="Times New Roman"/>
        <charset val="134"/>
      </rPr>
      <t>2025</t>
    </r>
    <r>
      <rPr>
        <sz val="22"/>
        <rFont val="黑体"/>
        <charset val="134"/>
      </rPr>
      <t>年收入预算表</t>
    </r>
  </si>
  <si>
    <r>
      <rPr>
        <sz val="12"/>
        <rFont val="黑体"/>
        <charset val="134"/>
      </rPr>
      <t>执行为</t>
    </r>
    <r>
      <rPr>
        <sz val="12"/>
        <rFont val="Times New Roman"/>
        <charset val="134"/>
      </rPr>
      <t xml:space="preserve">      </t>
    </r>
    <r>
      <rPr>
        <sz val="12"/>
        <rFont val="黑体"/>
        <charset val="134"/>
      </rPr>
      <t>预算％</t>
    </r>
  </si>
  <si>
    <r>
      <rPr>
        <sz val="12"/>
        <rFont val="黑体"/>
        <charset val="134"/>
      </rPr>
      <t>社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会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保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险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基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金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收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入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合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计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</si>
  <si>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其中：保险费收入</t>
    </r>
  </si>
  <si>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财政补贴收入</t>
    </r>
  </si>
  <si>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利息收入</t>
    </r>
  </si>
  <si>
    <r>
      <rPr>
        <sz val="12"/>
        <rFont val="宋体"/>
        <charset val="134"/>
      </rPr>
      <t>一、企业职工基本养老保险基金收入</t>
    </r>
  </si>
  <si>
    <r>
      <rPr>
        <sz val="12"/>
        <rFont val="宋体"/>
        <charset val="134"/>
      </rPr>
      <t>二、失业保险基金收入</t>
    </r>
  </si>
  <si>
    <r>
      <rPr>
        <sz val="12"/>
        <rFont val="宋体"/>
        <charset val="134"/>
      </rPr>
      <t>三、职工基本医疗保险基金收入</t>
    </r>
  </si>
  <si>
    <r>
      <rPr>
        <sz val="12"/>
        <rFont val="宋体"/>
        <charset val="134"/>
      </rPr>
      <t>四、工伤保险基金收入</t>
    </r>
  </si>
  <si>
    <r>
      <rPr>
        <sz val="12"/>
        <rFont val="宋体"/>
        <charset val="134"/>
      </rPr>
      <t>五、生育保险基金收入</t>
    </r>
  </si>
  <si>
    <r>
      <rPr>
        <sz val="12"/>
        <rFont val="宋体"/>
        <charset val="134"/>
      </rPr>
      <t>六、城乡居民基本养老保险基金收入</t>
    </r>
  </si>
  <si>
    <r>
      <rPr>
        <sz val="12"/>
        <rFont val="宋体"/>
        <charset val="134"/>
      </rPr>
      <t>七、城乡居民基本医疗保险基金收入</t>
    </r>
  </si>
  <si>
    <r>
      <rPr>
        <sz val="12"/>
        <rFont val="宋体"/>
        <charset val="134"/>
      </rPr>
      <t>八、机关事业单位基本养老保险基金收入</t>
    </r>
  </si>
  <si>
    <r>
      <rPr>
        <sz val="13"/>
        <rFont val="宋体"/>
        <charset val="134"/>
      </rPr>
      <t>中北镇无社会保险基金预算，空表公开</t>
    </r>
  </si>
  <si>
    <r>
      <rPr>
        <sz val="22"/>
        <rFont val="黑体"/>
        <charset val="134"/>
      </rPr>
      <t>中北镇</t>
    </r>
    <r>
      <rPr>
        <sz val="22"/>
        <rFont val="Times New Roman"/>
        <charset val="134"/>
      </rPr>
      <t>2024</t>
    </r>
    <r>
      <rPr>
        <sz val="22"/>
        <rFont val="黑体"/>
        <charset val="134"/>
      </rPr>
      <t>年社会保险基金支出预算执行情况和</t>
    </r>
    <r>
      <rPr>
        <sz val="22"/>
        <rFont val="Times New Roman"/>
        <charset val="134"/>
      </rPr>
      <t>2025</t>
    </r>
    <r>
      <rPr>
        <sz val="22"/>
        <rFont val="黑体"/>
        <charset val="134"/>
      </rPr>
      <t>年支出预算表</t>
    </r>
  </si>
  <si>
    <r>
      <rPr>
        <sz val="12"/>
        <rFont val="黑体"/>
        <charset val="134"/>
      </rPr>
      <t>社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会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保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险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基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金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支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出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合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计</t>
    </r>
  </si>
  <si>
    <r>
      <rPr>
        <sz val="12"/>
        <rFont val="宋体"/>
        <charset val="134"/>
      </rPr>
      <t>一、城镇企业职工基本养老保险基金支出</t>
    </r>
  </si>
  <si>
    <r>
      <rPr>
        <sz val="12"/>
        <rFont val="宋体"/>
        <charset val="134"/>
      </rPr>
      <t>　　其中：基本养老金</t>
    </r>
  </si>
  <si>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丧葬抚恤补助</t>
    </r>
  </si>
  <si>
    <r>
      <rPr>
        <sz val="12"/>
        <rFont val="宋体"/>
        <charset val="134"/>
      </rPr>
      <t>二、失业保险基金支出</t>
    </r>
  </si>
  <si>
    <r>
      <rPr>
        <sz val="12"/>
        <rFont val="宋体"/>
        <charset val="134"/>
      </rPr>
      <t>　　其中：失业保险金</t>
    </r>
  </si>
  <si>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医疗补助金</t>
    </r>
  </si>
  <si>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职业培训和职业介绍补贴</t>
    </r>
  </si>
  <si>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促进就业补助</t>
    </r>
  </si>
  <si>
    <r>
      <rPr>
        <sz val="12"/>
        <rFont val="宋体"/>
        <charset val="134"/>
      </rPr>
      <t>三、城镇职工基本医疗保险基金支出</t>
    </r>
  </si>
  <si>
    <r>
      <rPr>
        <sz val="12"/>
        <rFont val="宋体"/>
        <charset val="134"/>
      </rPr>
      <t>　　其中：基本医疗保险统筹基金</t>
    </r>
  </si>
  <si>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医疗保险个人账户基金</t>
    </r>
  </si>
  <si>
    <r>
      <rPr>
        <sz val="12"/>
        <rFont val="宋体"/>
        <charset val="134"/>
      </rPr>
      <t>四、工伤保险基金支出</t>
    </r>
  </si>
  <si>
    <r>
      <rPr>
        <sz val="12"/>
        <rFont val="宋体"/>
        <charset val="134"/>
      </rPr>
      <t>　　其中：工伤保险待遇</t>
    </r>
  </si>
  <si>
    <r>
      <rPr>
        <sz val="12"/>
        <rFont val="宋体"/>
        <charset val="134"/>
      </rPr>
      <t>五、城镇职工生育保险基金支出</t>
    </r>
  </si>
  <si>
    <r>
      <rPr>
        <sz val="12"/>
        <rFont val="宋体"/>
        <charset val="134"/>
      </rPr>
      <t>　　其中：生育保险金</t>
    </r>
  </si>
  <si>
    <r>
      <rPr>
        <sz val="12"/>
        <rFont val="宋体"/>
        <charset val="134"/>
      </rPr>
      <t>六、城乡居民基本养老保险基金支出</t>
    </r>
  </si>
  <si>
    <r>
      <rPr>
        <sz val="12"/>
        <rFont val="宋体"/>
        <charset val="134"/>
      </rPr>
      <t>七、城乡居民基本医疗保险基金支出</t>
    </r>
  </si>
  <si>
    <r>
      <rPr>
        <sz val="12"/>
        <color theme="1"/>
        <rFont val="宋体"/>
        <charset val="134"/>
      </rPr>
      <t>八、机关事业单位基本养老保险基金支出</t>
    </r>
  </si>
  <si>
    <r>
      <rPr>
        <sz val="22"/>
        <rFont val="黑体"/>
        <charset val="134"/>
      </rPr>
      <t>中北镇</t>
    </r>
    <r>
      <rPr>
        <sz val="22"/>
        <rFont val="Times New Roman"/>
        <charset val="134"/>
      </rPr>
      <t>2024</t>
    </r>
    <r>
      <rPr>
        <sz val="22"/>
        <rFont val="黑体"/>
        <charset val="134"/>
      </rPr>
      <t>年国有资本经营收入预算执行情况和</t>
    </r>
    <r>
      <rPr>
        <sz val="22"/>
        <rFont val="Times New Roman"/>
        <charset val="134"/>
      </rPr>
      <t>2025</t>
    </r>
    <r>
      <rPr>
        <sz val="22"/>
        <rFont val="黑体"/>
        <charset val="134"/>
      </rPr>
      <t>年收入预算表</t>
    </r>
  </si>
  <si>
    <r>
      <rPr>
        <sz val="12"/>
        <rFont val="宋体"/>
        <charset val="134"/>
      </rPr>
      <t>单位：万元</t>
    </r>
  </si>
  <si>
    <r>
      <rPr>
        <sz val="12"/>
        <rFont val="黑体"/>
        <charset val="134"/>
      </rPr>
      <t>国有资本经营收入合计</t>
    </r>
  </si>
  <si>
    <r>
      <rPr>
        <sz val="12"/>
        <rFont val="宋体"/>
        <charset val="134"/>
      </rPr>
      <t>一、利润收入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</si>
  <si>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钢铁企业利润收入</t>
    </r>
  </si>
  <si>
    <r>
      <rPr>
        <sz val="12"/>
        <rFont val="Times New Roman"/>
        <charset val="134"/>
      </rPr>
      <t>xx</t>
    </r>
    <r>
      <rPr>
        <sz val="12"/>
        <rFont val="宋体"/>
        <charset val="134"/>
      </rPr>
      <t>企业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</si>
  <si>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化工企业利润收入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</si>
  <si>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运输企业利润收入</t>
    </r>
  </si>
  <si>
    <t>…</t>
  </si>
  <si>
    <r>
      <rPr>
        <sz val="12"/>
        <rFont val="宋体"/>
        <charset val="134"/>
      </rPr>
      <t>二、股利、股息收入</t>
    </r>
  </si>
  <si>
    <r>
      <rPr>
        <sz val="12"/>
        <rFont val="宋体"/>
        <charset val="134"/>
      </rPr>
      <t>三、国资区级补助收入</t>
    </r>
  </si>
  <si>
    <r>
      <rPr>
        <sz val="12"/>
        <rFont val="宋体"/>
        <charset val="134"/>
      </rPr>
      <t>四、国资上年结余收入</t>
    </r>
  </si>
  <si>
    <r>
      <rPr>
        <sz val="22"/>
        <rFont val="黑体"/>
        <charset val="134"/>
      </rPr>
      <t>中北镇</t>
    </r>
    <r>
      <rPr>
        <sz val="22"/>
        <rFont val="Times New Roman"/>
        <charset val="134"/>
      </rPr>
      <t>2024</t>
    </r>
    <r>
      <rPr>
        <sz val="22"/>
        <rFont val="黑体"/>
        <charset val="134"/>
      </rPr>
      <t>年国有资本经营支出预算执行情况和</t>
    </r>
    <r>
      <rPr>
        <sz val="22"/>
        <rFont val="Times New Roman"/>
        <charset val="134"/>
      </rPr>
      <t>2025</t>
    </r>
    <r>
      <rPr>
        <sz val="22"/>
        <rFont val="黑体"/>
        <charset val="134"/>
      </rPr>
      <t>年支出预算表</t>
    </r>
  </si>
  <si>
    <r>
      <rPr>
        <sz val="12"/>
        <rFont val="黑体"/>
        <charset val="134"/>
      </rPr>
      <t>国有资本经营支出合计</t>
    </r>
  </si>
  <si>
    <r>
      <rPr>
        <sz val="12"/>
        <rFont val="宋体"/>
        <charset val="134"/>
      </rPr>
      <t>一、解决历史遗留问题及改革成本支出</t>
    </r>
    <r>
      <rPr>
        <sz val="12"/>
        <rFont val="Times New Roman"/>
        <charset val="134"/>
      </rPr>
      <t xml:space="preserve">  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</si>
  <si>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厂办大集体改革支出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</si>
  <si>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国有企业改革成本支出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</si>
  <si>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其他解决历史遗留问题及改革成本支出</t>
    </r>
  </si>
  <si>
    <r>
      <rPr>
        <sz val="12"/>
        <rFont val="宋体"/>
        <charset val="134"/>
      </rPr>
      <t>二、国有企业资本金注入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</si>
  <si>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国有经济结构调整支出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</si>
  <si>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公益性设施投资补助支出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</si>
  <si>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前瞻战略性产业发展支出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</si>
  <si>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支持科技进步支出</t>
    </r>
  </si>
  <si>
    <r>
      <rPr>
        <sz val="12"/>
        <rFont val="宋体"/>
        <charset val="134"/>
      </rPr>
      <t>对外投资合作支出</t>
    </r>
  </si>
  <si>
    <r>
      <rPr>
        <sz val="12"/>
        <rFont val="宋体"/>
        <charset val="134"/>
      </rPr>
      <t>机关商品和服务支出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</si>
  <si>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三、转移性支出</t>
    </r>
    <r>
      <rPr>
        <sz val="12"/>
        <rFont val="Times New Roman"/>
        <charset val="134"/>
      </rPr>
      <t xml:space="preserve"> 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</si>
  <si>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国有资本经营预算调出资金</t>
    </r>
  </si>
</sst>
</file>

<file path=xl/styles.xml><?xml version="1.0" encoding="utf-8"?>
<styleSheet xmlns="http://schemas.openxmlformats.org/spreadsheetml/2006/main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0.0_ "/>
    <numFmt numFmtId="178" formatCode="_-* #,##0.00_$_-;\-* #,##0.00_$_-;_-* &quot;-&quot;??_$_-;_-@_-"/>
    <numFmt numFmtId="179" formatCode="#,##0;\-#,##0;&quot;-&quot;"/>
    <numFmt numFmtId="180" formatCode="#,##0;\(#,##0\)"/>
    <numFmt numFmtId="181" formatCode="#,##0.0_ "/>
    <numFmt numFmtId="182" formatCode="0.0_);[Red]\(0.0\)"/>
    <numFmt numFmtId="183" formatCode="_(&quot;$&quot;* #,##0.00_);_(&quot;$&quot;* \(#,##0.00\);_(&quot;$&quot;* &quot;-&quot;??_);_(@_)"/>
    <numFmt numFmtId="184" formatCode="0.0"/>
    <numFmt numFmtId="185" formatCode="yyyy&quot;年&quot;m&quot;月&quot;d&quot;日&quot;;@"/>
    <numFmt numFmtId="186" formatCode="\$#,##0.00;\(\$#,##0.00\)"/>
    <numFmt numFmtId="187" formatCode="#,##0_ "/>
    <numFmt numFmtId="188" formatCode="_-* #,##0.00&quot;$&quot;_-;\-* #,##0.00&quot;$&quot;_-;_-* &quot;-&quot;??&quot;$&quot;_-;_-@_-"/>
    <numFmt numFmtId="189" formatCode="\$#,##0;\(\$#,##0\)"/>
    <numFmt numFmtId="190" formatCode="#,##0.00_);[Red]\(#,##0.00\)"/>
    <numFmt numFmtId="191" formatCode="_-* #,##0&quot;$&quot;_-;\-* #,##0&quot;$&quot;_-;_-* &quot;-&quot;&quot;$&quot;_-;_-@_-"/>
    <numFmt numFmtId="192" formatCode="#,##0.000_);[Red]\(#,##0.000\)"/>
    <numFmt numFmtId="193" formatCode="0_ "/>
    <numFmt numFmtId="194" formatCode="_-* #,##0_$_-;\-* #,##0_$_-;_-* &quot;-&quot;_$_-;_-@_-"/>
    <numFmt numFmtId="195" formatCode="0.00_ "/>
    <numFmt numFmtId="196" formatCode="0;_琀"/>
    <numFmt numFmtId="197" formatCode="0.0%"/>
    <numFmt numFmtId="198" formatCode="#,##0.0_);[Red]\(#,##0.0\)"/>
    <numFmt numFmtId="199" formatCode="0_);[Red]\(0\)"/>
    <numFmt numFmtId="200" formatCode="#,##0_);[Red]\(#,##0\)"/>
  </numFmts>
  <fonts count="101"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22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2"/>
      <color indexed="2"/>
      <name val="Times New Roman"/>
      <charset val="134"/>
    </font>
    <font>
      <sz val="13"/>
      <name val="Times New Roman"/>
      <charset val="134"/>
    </font>
    <font>
      <sz val="22"/>
      <color theme="1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sz val="18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1"/>
      <name val="宋体"/>
      <charset val="134"/>
    </font>
    <font>
      <sz val="11"/>
      <color indexed="62"/>
      <name val="宋体"/>
      <charset val="134"/>
    </font>
    <font>
      <sz val="10.5"/>
      <color indexed="20"/>
      <name val="宋体"/>
      <charset val="134"/>
    </font>
    <font>
      <sz val="10"/>
      <name val="Arial"/>
      <charset val="134"/>
    </font>
    <font>
      <sz val="12"/>
      <color indexed="65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42"/>
      <name val="宋体"/>
      <charset val="134"/>
    </font>
    <font>
      <sz val="11"/>
      <color indexed="65"/>
      <name val="宋体"/>
      <charset val="134"/>
    </font>
    <font>
      <b/>
      <sz val="13"/>
      <color indexed="62"/>
      <name val="宋体"/>
      <charset val="134"/>
    </font>
    <font>
      <sz val="11"/>
      <color indexed="2"/>
      <name val="宋体"/>
      <charset val="134"/>
    </font>
    <font>
      <b/>
      <i/>
      <sz val="16"/>
      <name val="Helv"/>
      <charset val="134"/>
    </font>
    <font>
      <b/>
      <sz val="15"/>
      <color indexed="56"/>
      <name val="宋体"/>
      <charset val="134"/>
    </font>
    <font>
      <sz val="12"/>
      <color indexed="16"/>
      <name val="宋体"/>
      <charset val="134"/>
    </font>
    <font>
      <sz val="9"/>
      <name val="宋体"/>
      <charset val="134"/>
    </font>
    <font>
      <b/>
      <sz val="11"/>
      <color indexed="52"/>
      <name val="宋体"/>
      <charset val="134"/>
    </font>
    <font>
      <sz val="12"/>
      <color indexed="20"/>
      <name val="楷体_GB2312"/>
      <charset val="134"/>
    </font>
    <font>
      <sz val="11"/>
      <color indexed="60"/>
      <name val="宋体"/>
      <charset val="134"/>
    </font>
    <font>
      <b/>
      <sz val="11"/>
      <color indexed="42"/>
      <name val="宋体"/>
      <charset val="134"/>
    </font>
    <font>
      <b/>
      <sz val="15"/>
      <color indexed="62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8"/>
      <color indexed="62"/>
      <name val="宋体"/>
      <charset val="134"/>
    </font>
    <font>
      <sz val="9"/>
      <color indexed="20"/>
      <name val="宋体"/>
      <charset val="134"/>
    </font>
    <font>
      <b/>
      <sz val="10"/>
      <name val="MS Sans Serif"/>
      <charset val="134"/>
    </font>
    <font>
      <b/>
      <sz val="18"/>
      <name val="Arial"/>
      <charset val="134"/>
    </font>
    <font>
      <sz val="8"/>
      <name val="Arial"/>
      <charset val="134"/>
    </font>
    <font>
      <b/>
      <sz val="10"/>
      <name val="Arial"/>
      <charset val="134"/>
    </font>
    <font>
      <sz val="12"/>
      <color indexed="17"/>
      <name val="宋体"/>
      <charset val="134"/>
    </font>
    <font>
      <sz val="11"/>
      <name val="ＭＳ Ｐゴシック"/>
      <charset val="134"/>
    </font>
    <font>
      <sz val="12"/>
      <name val="官帕眉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i/>
      <sz val="11"/>
      <color indexed="23"/>
      <name val="宋体"/>
      <charset val="134"/>
    </font>
    <font>
      <sz val="12"/>
      <color indexed="17"/>
      <name val="楷体_GB2312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21"/>
      <name val="楷体_GB2312"/>
      <charset val="134"/>
    </font>
    <font>
      <b/>
      <sz val="13"/>
      <color indexed="56"/>
      <name val="宋体"/>
      <charset val="134"/>
    </font>
    <font>
      <sz val="10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u/>
      <sz val="12"/>
      <color indexed="4"/>
      <name val="宋体"/>
      <charset val="134"/>
    </font>
    <font>
      <u/>
      <sz val="12"/>
      <color indexed="20"/>
      <name val="宋体"/>
      <charset val="134"/>
    </font>
    <font>
      <b/>
      <sz val="11"/>
      <name val="宋体"/>
      <charset val="134"/>
    </font>
    <font>
      <b/>
      <sz val="11"/>
      <color indexed="65"/>
      <name val="宋体"/>
      <charset val="134"/>
    </font>
    <font>
      <b/>
      <sz val="12"/>
      <name val="宋体"/>
      <charset val="134"/>
    </font>
    <font>
      <sz val="12"/>
      <name val="Courier"/>
      <charset val="134"/>
    </font>
    <font>
      <sz val="12"/>
      <name val="바탕체"/>
      <charset val="134"/>
    </font>
    <font>
      <sz val="22"/>
      <name val="黑体"/>
      <charset val="134"/>
    </font>
    <font>
      <sz val="12"/>
      <name val="黑体"/>
      <charset val="134"/>
    </font>
    <font>
      <sz val="13"/>
      <name val="宋体"/>
      <charset val="134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8"/>
      <color theme="1"/>
      <name val="黑体"/>
      <charset val="134"/>
    </font>
    <font>
      <sz val="9"/>
      <name val="Tahoma"/>
      <charset val="134"/>
    </font>
    <font>
      <b/>
      <sz val="9"/>
      <name val="Tahoma"/>
      <charset val="134"/>
    </font>
  </fonts>
  <fills count="6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46"/>
        <bgColor indexed="46"/>
      </patternFill>
    </fill>
    <fill>
      <patternFill patternType="solid">
        <fgColor indexed="55"/>
        <bgColor indexed="55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30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29"/>
        <bgColor indexed="29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53"/>
      </patternFill>
    </fill>
    <fill>
      <patternFill patternType="solid">
        <fgColor indexed="43"/>
        <bgColor indexed="43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7"/>
        <bgColor indexed="57"/>
      </patternFill>
    </fill>
    <fill>
      <patternFill patternType="solid">
        <fgColor indexed="62"/>
        <bgColor indexed="62"/>
      </patternFill>
    </fill>
    <fill>
      <patternFill patternType="lightUp">
        <bgColor indexed="55"/>
      </patternFill>
    </fill>
    <fill>
      <patternFill patternType="lightUp">
        <bgColor indexed="53"/>
      </patternFill>
    </fill>
    <fill>
      <patternFill patternType="lightUp">
        <bgColor indexed="22"/>
      </patternFill>
    </fill>
    <fill>
      <patternFill patternType="solid">
        <fgColor indexed="2"/>
        <bgColor indexed="2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86">
    <xf numFmtId="0" fontId="0" fillId="0" borderId="0"/>
    <xf numFmtId="0" fontId="32" fillId="22" borderId="0" applyNumberFormat="0" applyBorder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0" fontId="34" fillId="23" borderId="0" applyNumberFormat="0" applyBorder="0" applyProtection="0">
      <alignment vertical="center"/>
    </xf>
    <xf numFmtId="0" fontId="20" fillId="12" borderId="12" applyNumberFormat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4" fillId="26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29" fillId="29" borderId="0" applyNumberFormat="0" applyBorder="0" applyProtection="0"/>
    <xf numFmtId="41" fontId="29" fillId="0" borderId="0" applyFont="0" applyFill="0" applyBorder="0" applyProtection="0"/>
    <xf numFmtId="0" fontId="33" fillId="22" borderId="0" applyNumberFormat="0" applyBorder="0" applyProtection="0">
      <alignment vertical="center"/>
    </xf>
    <xf numFmtId="43" fontId="29" fillId="0" borderId="0" applyFont="0" applyFill="0" applyBorder="0" applyProtection="0"/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4" fillId="2" borderId="0" applyNumberFormat="0" applyBorder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38" fillId="25" borderId="0" applyNumberFormat="0" applyBorder="0" applyProtection="0"/>
    <xf numFmtId="0" fontId="19" fillId="9" borderId="0" applyNumberFormat="0" applyBorder="0" applyAlignment="0" applyProtection="0">
      <alignment vertical="center"/>
    </xf>
    <xf numFmtId="9" fontId="29" fillId="0" borderId="0" applyFon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25" fillId="21" borderId="18" applyNumberFormat="0" applyFont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24" borderId="0" applyNumberFormat="0" applyBorder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9" fillId="0" borderId="0" applyFont="0" applyFill="0" applyBorder="0" applyProtection="0"/>
    <xf numFmtId="0" fontId="31" fillId="0" borderId="16" applyNumberFormat="0" applyFill="0" applyAlignment="0" applyProtection="0">
      <alignment vertical="center"/>
    </xf>
    <xf numFmtId="0" fontId="33" fillId="22" borderId="0" applyNumberFormat="0" applyBorder="0" applyProtection="0">
      <alignment vertical="center"/>
    </xf>
    <xf numFmtId="9" fontId="29" fillId="0" borderId="0" applyFont="0" applyFill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19" borderId="17" applyNumberFormat="0" applyAlignment="0" applyProtection="0">
      <alignment vertical="center"/>
    </xf>
    <xf numFmtId="0" fontId="35" fillId="23" borderId="19" applyNumberFormat="0" applyProtection="0">
      <alignment vertical="center"/>
    </xf>
    <xf numFmtId="0" fontId="29" fillId="0" borderId="0">
      <alignment vertical="center"/>
    </xf>
    <xf numFmtId="0" fontId="45" fillId="19" borderId="12" applyNumberFormat="0" applyAlignment="0" applyProtection="0">
      <alignment vertical="center"/>
    </xf>
    <xf numFmtId="0" fontId="34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26" fillId="15" borderId="15" applyNumberFormat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176" fontId="37" fillId="0" borderId="0" applyFont="0" applyFill="0" applyBorder="0" applyProtection="0"/>
    <xf numFmtId="0" fontId="19" fillId="18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0" borderId="20" applyNumberFormat="0" applyFill="0" applyProtection="0">
      <alignment vertical="center"/>
    </xf>
    <xf numFmtId="0" fontId="33" fillId="22" borderId="0" applyNumberFormat="0" applyBorder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40" fillId="30" borderId="0" applyNumberFormat="0" applyBorder="0" applyProtection="0">
      <alignment vertical="center"/>
    </xf>
    <xf numFmtId="0" fontId="34" fillId="26" borderId="0" applyNumberFormat="0" applyBorder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34" fillId="23" borderId="0" applyNumberFormat="0" applyBorder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36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22" borderId="0" applyNumberFormat="0" applyBorder="0" applyProtection="0">
      <alignment vertical="center"/>
    </xf>
    <xf numFmtId="0" fontId="34" fillId="2" borderId="0" applyNumberFormat="0" applyBorder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37" fillId="0" borderId="0"/>
    <xf numFmtId="0" fontId="34" fillId="23" borderId="0" applyNumberFormat="0" applyBorder="0" applyProtection="0">
      <alignment vertical="center"/>
    </xf>
    <xf numFmtId="0" fontId="34" fillId="27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34" fillId="28" borderId="0" applyNumberFormat="0" applyBorder="0" applyProtection="0">
      <alignment vertical="center"/>
    </xf>
    <xf numFmtId="0" fontId="34" fillId="23" borderId="0" applyNumberFormat="0" applyBorder="0" applyProtection="0">
      <alignment vertical="center"/>
    </xf>
    <xf numFmtId="0" fontId="32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7" fillId="0" borderId="0"/>
    <xf numFmtId="0" fontId="34" fillId="2" borderId="0" applyNumberFormat="0" applyBorder="0" applyProtection="0">
      <alignment vertical="center"/>
    </xf>
    <xf numFmtId="0" fontId="29" fillId="23" borderId="0" applyNumberFormat="0" applyBorder="0" applyProtection="0"/>
    <xf numFmtId="0" fontId="33" fillId="22" borderId="0" applyNumberFormat="0" applyBorder="0" applyProtection="0">
      <alignment vertical="center"/>
    </xf>
    <xf numFmtId="0" fontId="34" fillId="22" borderId="0" applyNumberFormat="0" applyBorder="0" applyProtection="0">
      <alignment vertical="center"/>
    </xf>
    <xf numFmtId="0" fontId="34" fillId="30" borderId="0" applyNumberFormat="0" applyBorder="0" applyProtection="0">
      <alignment vertical="center"/>
    </xf>
    <xf numFmtId="0" fontId="48" fillId="0" borderId="22" applyNumberFormat="0" applyFill="0" applyProtection="0">
      <alignment vertical="center"/>
    </xf>
    <xf numFmtId="0" fontId="33" fillId="22" borderId="0" applyNumberFormat="0" applyBorder="0" applyProtection="0">
      <alignment vertical="center"/>
    </xf>
    <xf numFmtId="0" fontId="34" fillId="24" borderId="0" applyNumberFormat="0" applyBorder="0" applyProtection="0">
      <alignment vertical="center"/>
    </xf>
    <xf numFmtId="0" fontId="29" fillId="0" borderId="0"/>
    <xf numFmtId="0" fontId="34" fillId="28" borderId="0" applyNumberFormat="0" applyBorder="0" applyProtection="0">
      <alignment vertical="center"/>
    </xf>
    <xf numFmtId="0" fontId="34" fillId="23" borderId="0" applyNumberFormat="0" applyBorder="0" applyProtection="0">
      <alignment vertical="center"/>
    </xf>
    <xf numFmtId="0" fontId="55" fillId="22" borderId="0" applyNumberFormat="0" applyBorder="0" applyProtection="0">
      <alignment vertical="center"/>
    </xf>
    <xf numFmtId="0" fontId="34" fillId="27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4" fillId="28" borderId="0" applyNumberFormat="0" applyBorder="0" applyProtection="0">
      <alignment vertical="center"/>
    </xf>
    <xf numFmtId="0" fontId="47" fillId="59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4" fillId="30" borderId="0" applyNumberFormat="0" applyBorder="0" applyProtection="0">
      <alignment vertical="center"/>
    </xf>
    <xf numFmtId="0" fontId="29" fillId="23" borderId="0" applyNumberFormat="0" applyBorder="0" applyProtection="0"/>
    <xf numFmtId="0" fontId="34" fillId="29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4" fillId="5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4" fillId="55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34" fillId="29" borderId="0" applyNumberFormat="0" applyBorder="0" applyProtection="0">
      <alignment vertical="center"/>
    </xf>
    <xf numFmtId="0" fontId="50" fillId="0" borderId="0"/>
    <xf numFmtId="0" fontId="49" fillId="0" borderId="0" applyNumberFormat="0" applyFill="0" applyBorder="0" applyProtection="0">
      <alignment vertical="center"/>
    </xf>
    <xf numFmtId="0" fontId="34" fillId="47" borderId="0" applyNumberFormat="0" applyBorder="0" applyProtection="0">
      <alignment vertical="center"/>
    </xf>
    <xf numFmtId="0" fontId="34" fillId="23" borderId="0" applyNumberFormat="0" applyBorder="0" applyProtection="0">
      <alignment vertical="center"/>
    </xf>
    <xf numFmtId="0" fontId="34" fillId="47" borderId="0" applyNumberFormat="0" applyBorder="0" applyProtection="0">
      <alignment vertical="center"/>
    </xf>
    <xf numFmtId="0" fontId="34" fillId="52" borderId="0" applyNumberFormat="0" applyBorder="0" applyProtection="0">
      <alignment vertical="center"/>
    </xf>
    <xf numFmtId="0" fontId="34" fillId="56" borderId="0" applyNumberFormat="0" applyBorder="0" applyProtection="0">
      <alignment vertical="center"/>
    </xf>
    <xf numFmtId="0" fontId="34" fillId="47" borderId="0" applyNumberFormat="0" applyBorder="0" applyProtection="0">
      <alignment vertical="center"/>
    </xf>
    <xf numFmtId="0" fontId="34" fillId="50" borderId="0" applyNumberFormat="0" applyBorder="0" applyProtection="0">
      <alignment vertical="center"/>
    </xf>
    <xf numFmtId="0" fontId="36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29" fillId="0" borderId="0"/>
    <xf numFmtId="0" fontId="34" fillId="47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4" fillId="23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4" fillId="29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4" fillId="55" borderId="0" applyNumberFormat="0" applyBorder="0" applyProtection="0">
      <alignment vertical="center"/>
    </xf>
    <xf numFmtId="0" fontId="34" fillId="47" borderId="0" applyNumberFormat="0" applyBorder="0" applyProtection="0">
      <alignment vertical="center"/>
    </xf>
    <xf numFmtId="0" fontId="34" fillId="55" borderId="0" applyNumberFormat="0" applyBorder="0" applyProtection="0">
      <alignment vertical="center"/>
    </xf>
    <xf numFmtId="0" fontId="46" fillId="46" borderId="0" applyNumberFormat="0" applyBorder="0" applyProtection="0">
      <alignment vertical="center"/>
    </xf>
    <xf numFmtId="0" fontId="46" fillId="5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43" fontId="37" fillId="0" borderId="0" applyFont="0" applyFill="0" applyBorder="0" applyProtection="0"/>
    <xf numFmtId="0" fontId="34" fillId="0" borderId="0"/>
    <xf numFmtId="0" fontId="46" fillId="55" borderId="0" applyNumberFormat="0" applyBorder="0" applyProtection="0">
      <alignment vertical="center"/>
    </xf>
    <xf numFmtId="0" fontId="53" fillId="0" borderId="0"/>
    <xf numFmtId="0" fontId="46" fillId="29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7" fillId="57" borderId="0" applyNumberFormat="0" applyBorder="0" applyProtection="0">
      <alignment vertical="center"/>
    </xf>
    <xf numFmtId="0" fontId="46" fillId="46" borderId="0" applyNumberFormat="0" applyBorder="0" applyProtection="0">
      <alignment vertical="center"/>
    </xf>
    <xf numFmtId="0" fontId="46" fillId="23" borderId="0" applyNumberFormat="0" applyBorder="0" applyProtection="0">
      <alignment vertical="center"/>
    </xf>
    <xf numFmtId="0" fontId="47" fillId="49" borderId="0" applyNumberFormat="0" applyBorder="0" applyProtection="0">
      <alignment vertical="center"/>
    </xf>
    <xf numFmtId="0" fontId="39" fillId="0" borderId="0" applyNumberFormat="0" applyFill="0" applyBorder="0" applyProtection="0">
      <alignment vertical="center"/>
    </xf>
    <xf numFmtId="0" fontId="47" fillId="52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29" fillId="0" borderId="0">
      <alignment vertical="center"/>
    </xf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7" fillId="56" borderId="0" applyNumberFormat="0" applyBorder="0" applyProtection="0">
      <alignment vertical="center"/>
    </xf>
    <xf numFmtId="0" fontId="47" fillId="57" borderId="0" applyNumberFormat="0" applyBorder="0" applyProtection="0">
      <alignment vertical="center"/>
    </xf>
    <xf numFmtId="0" fontId="56" fillId="55" borderId="0" applyNumberFormat="0" applyBorder="0" applyProtection="0">
      <alignment vertical="center"/>
    </xf>
    <xf numFmtId="0" fontId="47" fillId="46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7" fillId="51" borderId="0" applyNumberFormat="0" applyBorder="0" applyProtection="0">
      <alignment vertical="center"/>
    </xf>
    <xf numFmtId="0" fontId="34" fillId="46" borderId="0" applyNumberFormat="0" applyBorder="0" applyProtection="0">
      <alignment vertical="center"/>
    </xf>
    <xf numFmtId="0" fontId="34" fillId="29" borderId="0" applyNumberFormat="0" applyBorder="0" applyProtection="0">
      <alignment vertical="center"/>
    </xf>
    <xf numFmtId="0" fontId="34" fillId="55" borderId="0" applyNumberFormat="0" applyBorder="0" applyProtection="0">
      <alignment vertical="center"/>
    </xf>
    <xf numFmtId="0" fontId="51" fillId="0" borderId="23" applyNumberFormat="0" applyFill="0" applyProtection="0">
      <alignment vertical="center"/>
    </xf>
    <xf numFmtId="0" fontId="33" fillId="22" borderId="0" applyNumberFormat="0" applyBorder="0" applyProtection="0">
      <alignment vertical="center"/>
    </xf>
    <xf numFmtId="0" fontId="34" fillId="47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4" fillId="58" borderId="0" applyNumberFormat="0" applyBorder="0" applyProtection="0">
      <alignment vertical="center"/>
    </xf>
    <xf numFmtId="0" fontId="38" fillId="49" borderId="0" applyNumberFormat="0" applyBorder="0" applyProtection="0"/>
    <xf numFmtId="0" fontId="29" fillId="47" borderId="0" applyNumberFormat="0" applyBorder="0" applyProtection="0"/>
    <xf numFmtId="0" fontId="38" fillId="28" borderId="0" applyNumberFormat="0" applyBorder="0" applyProtection="0"/>
    <xf numFmtId="0" fontId="33" fillId="22" borderId="0" applyNumberFormat="0" applyBorder="0" applyProtection="0">
      <alignment vertical="center"/>
    </xf>
    <xf numFmtId="0" fontId="38" fillId="48" borderId="0" applyNumberFormat="0" applyBorder="0" applyProtection="0"/>
    <xf numFmtId="0" fontId="33" fillId="22" borderId="0" applyNumberFormat="0" applyBorder="0" applyProtection="0">
      <alignment vertical="center"/>
    </xf>
    <xf numFmtId="0" fontId="38" fillId="54" borderId="0" applyNumberFormat="0" applyBorder="0" applyProtection="0"/>
    <xf numFmtId="0" fontId="38" fillId="53" borderId="0" applyNumberFormat="0" applyBorder="0" applyProtection="0"/>
    <xf numFmtId="0" fontId="38" fillId="50" borderId="0" applyNumberFormat="0" applyBorder="0" applyProtection="0"/>
    <xf numFmtId="0" fontId="29" fillId="23" borderId="0" applyNumberFormat="0" applyBorder="0" applyProtection="0"/>
    <xf numFmtId="0" fontId="29" fillId="23" borderId="0" applyNumberFormat="0" applyBorder="0" applyProtection="0"/>
    <xf numFmtId="0" fontId="33" fillId="22" borderId="0" applyNumberFormat="0" applyBorder="0" applyProtection="0">
      <alignment vertical="center"/>
    </xf>
    <xf numFmtId="0" fontId="38" fillId="29" borderId="0" applyNumberFormat="0" applyBorder="0" applyProtection="0"/>
    <xf numFmtId="0" fontId="33" fillId="22" borderId="0" applyNumberFormat="0" applyBorder="0" applyProtection="0">
      <alignment vertical="center"/>
    </xf>
    <xf numFmtId="0" fontId="38" fillId="25" borderId="0" applyNumberFormat="0" applyBorder="0" applyProtection="0"/>
    <xf numFmtId="0" fontId="33" fillId="22" borderId="0" applyNumberFormat="0" applyBorder="0" applyProtection="0">
      <alignment vertical="center"/>
    </xf>
    <xf numFmtId="0" fontId="38" fillId="48" borderId="0" applyNumberFormat="0" applyBorder="0" applyProtection="0"/>
    <xf numFmtId="0" fontId="29" fillId="23" borderId="0" applyNumberFormat="0" applyBorder="0" applyProtection="0"/>
    <xf numFmtId="0" fontId="33" fillId="24" borderId="0" applyNumberFormat="0" applyBorder="0" applyProtection="0">
      <alignment vertical="center"/>
    </xf>
    <xf numFmtId="0" fontId="29" fillId="29" borderId="0" applyNumberFormat="0" applyBorder="0" applyProtection="0"/>
    <xf numFmtId="0" fontId="40" fillId="30" borderId="0" applyNumberFormat="0" applyBorder="0" applyProtection="0">
      <alignment vertical="center"/>
    </xf>
    <xf numFmtId="0" fontId="38" fillId="22" borderId="0" applyNumberFormat="0" applyBorder="0" applyProtection="0"/>
    <xf numFmtId="0" fontId="33" fillId="22" borderId="0" applyNumberFormat="0" applyBorder="0" applyProtection="0">
      <alignment vertical="center"/>
    </xf>
    <xf numFmtId="0" fontId="38" fillId="46" borderId="0" applyNumberFormat="0" applyBorder="0" applyProtection="0"/>
    <xf numFmtId="0" fontId="33" fillId="22" borderId="0" applyNumberFormat="0" applyBorder="0" applyProtection="0">
      <alignment vertical="center"/>
    </xf>
    <xf numFmtId="0" fontId="29" fillId="23" borderId="0" applyNumberFormat="0" applyBorder="0" applyProtection="0"/>
    <xf numFmtId="0" fontId="40" fillId="30" borderId="0" applyNumberFormat="0" applyBorder="0" applyProtection="0">
      <alignment vertical="center"/>
    </xf>
    <xf numFmtId="0" fontId="29" fillId="28" borderId="0" applyNumberFormat="0" applyBorder="0" applyProtection="0"/>
    <xf numFmtId="0" fontId="38" fillId="28" borderId="0" applyNumberFormat="0" applyBorder="0" applyProtection="0"/>
    <xf numFmtId="0" fontId="33" fillId="24" borderId="0" applyNumberFormat="0" applyBorder="0" applyProtection="0">
      <alignment vertical="center"/>
    </xf>
    <xf numFmtId="0" fontId="29" fillId="0" borderId="0">
      <alignment vertical="center"/>
    </xf>
    <xf numFmtId="0" fontId="38" fillId="52" borderId="0" applyNumberFormat="0" applyBorder="0" applyProtection="0"/>
    <xf numFmtId="0" fontId="29" fillId="23" borderId="0" applyNumberFormat="0" applyBorder="0" applyProtection="0"/>
    <xf numFmtId="0" fontId="29" fillId="27" borderId="0" applyNumberFormat="0" applyBorder="0" applyProtection="0"/>
    <xf numFmtId="0" fontId="32" fillId="24" borderId="0" applyNumberFormat="0" applyBorder="0" applyProtection="0">
      <alignment vertical="center"/>
    </xf>
    <xf numFmtId="0" fontId="38" fillId="55" borderId="0" applyNumberFormat="0" applyBorder="0" applyProtection="0"/>
    <xf numFmtId="0" fontId="38" fillId="51" borderId="0" applyNumberFormat="0" applyBorder="0" applyProtection="0"/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179" fontId="37" fillId="0" borderId="0" applyFill="0" applyBorder="0"/>
    <xf numFmtId="0" fontId="54" fillId="2" borderId="19" applyNumberFormat="0" applyProtection="0">
      <alignment vertical="center"/>
    </xf>
    <xf numFmtId="0" fontId="29" fillId="0" borderId="0"/>
    <xf numFmtId="0" fontId="52" fillId="22" borderId="0" applyNumberFormat="0" applyBorder="0" applyProtection="0"/>
    <xf numFmtId="0" fontId="33" fillId="22" borderId="0" applyNumberFormat="0" applyBorder="0" applyProtection="0">
      <alignment vertical="center"/>
    </xf>
    <xf numFmtId="0" fontId="57" fillId="25" borderId="24" applyNumberForma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3" fillId="0" borderId="0" applyProtection="0">
      <alignment vertical="center"/>
    </xf>
    <xf numFmtId="0" fontId="33" fillId="22" borderId="0" applyNumberFormat="0" applyBorder="0" applyProtection="0">
      <alignment vertical="center"/>
    </xf>
    <xf numFmtId="41" fontId="37" fillId="0" borderId="0" applyFont="0" applyFill="0" applyBorder="0" applyProtection="0"/>
    <xf numFmtId="0" fontId="68" fillId="0" borderId="0" applyFont="0" applyFill="0" applyBorder="0" applyProtection="0"/>
    <xf numFmtId="180" fontId="9" fillId="0" borderId="0"/>
    <xf numFmtId="183" fontId="37" fillId="0" borderId="0" applyFont="0" applyFill="0" applyBorder="0" applyProtection="0"/>
    <xf numFmtId="0" fontId="33" fillId="22" borderId="0" applyNumberFormat="0" applyBorder="0" applyProtection="0">
      <alignment vertical="center"/>
    </xf>
    <xf numFmtId="186" fontId="9" fillId="0" borderId="0"/>
    <xf numFmtId="0" fontId="33" fillId="22" borderId="0" applyNumberFormat="0" applyBorder="0" applyProtection="0">
      <alignment vertical="center"/>
    </xf>
    <xf numFmtId="0" fontId="29" fillId="0" borderId="0"/>
    <xf numFmtId="0" fontId="59" fillId="0" borderId="0" applyProtection="0"/>
    <xf numFmtId="189" fontId="9" fillId="0" borderId="0"/>
    <xf numFmtId="0" fontId="74" fillId="0" borderId="0" applyNumberFormat="0" applyFill="0" applyBorder="0" applyProtection="0">
      <alignment vertical="center"/>
    </xf>
    <xf numFmtId="0" fontId="33" fillId="24" borderId="0" applyNumberFormat="0" applyBorder="0" applyProtection="0">
      <alignment vertical="center"/>
    </xf>
    <xf numFmtId="2" fontId="59" fillId="0" borderId="0" applyProtection="0"/>
    <xf numFmtId="0" fontId="33" fillId="22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29" fillId="0" borderId="0"/>
    <xf numFmtId="38" fontId="65" fillId="29" borderId="0" applyNumberFormat="0" applyBorder="0" applyProtection="0"/>
    <xf numFmtId="0" fontId="79" fillId="0" borderId="22" applyNumberFormat="0" applyFill="0" applyProtection="0">
      <alignment vertical="center"/>
    </xf>
    <xf numFmtId="0" fontId="33" fillId="22" borderId="0" applyNumberFormat="0" applyBorder="0" applyProtection="0">
      <alignment vertical="center"/>
    </xf>
    <xf numFmtId="0" fontId="60" fillId="0" borderId="27" applyNumberFormat="0" applyProtection="0">
      <alignment horizontal="left" vertical="center"/>
    </xf>
    <xf numFmtId="0" fontId="60" fillId="0" borderId="4">
      <alignment horizontal="left" vertical="center"/>
    </xf>
    <xf numFmtId="0" fontId="58" fillId="0" borderId="25" applyNumberFormat="0" applyFill="0" applyProtection="0">
      <alignment vertical="center"/>
    </xf>
    <xf numFmtId="0" fontId="64" fillId="0" borderId="0" applyProtection="0"/>
    <xf numFmtId="0" fontId="60" fillId="0" borderId="0" applyProtection="0"/>
    <xf numFmtId="10" fontId="65" fillId="2" borderId="1" applyNumberFormat="0" applyBorder="0" applyProtection="0"/>
    <xf numFmtId="0" fontId="40" fillId="30" borderId="0" applyNumberFormat="0" applyBorder="0" applyProtection="0">
      <alignment vertical="center"/>
    </xf>
    <xf numFmtId="0" fontId="35" fillId="23" borderId="19" applyNumberFormat="0" applyProtection="0">
      <alignment vertical="center"/>
    </xf>
    <xf numFmtId="9" fontId="69" fillId="0" borderId="0" applyFont="0" applyFill="0" applyBorder="0" applyProtection="0"/>
    <xf numFmtId="0" fontId="71" fillId="0" borderId="29" applyNumberFormat="0" applyFill="0" applyProtection="0">
      <alignment vertical="center"/>
    </xf>
    <xf numFmtId="0" fontId="33" fillId="22" borderId="0" applyNumberFormat="0" applyBorder="0" applyProtection="0">
      <alignment vertical="center"/>
    </xf>
    <xf numFmtId="37" fontId="72" fillId="0" borderId="0"/>
    <xf numFmtId="0" fontId="40" fillId="30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73" fillId="0" borderId="0"/>
    <xf numFmtId="0" fontId="76" fillId="0" borderId="0"/>
    <xf numFmtId="0" fontId="33" fillId="22" borderId="0" applyNumberFormat="0" applyBorder="0" applyProtection="0">
      <alignment vertical="center"/>
    </xf>
    <xf numFmtId="0" fontId="34" fillId="27" borderId="31" applyNumberFormat="0" applyFont="0" applyProtection="0">
      <alignment vertical="center"/>
    </xf>
    <xf numFmtId="0" fontId="77" fillId="2" borderId="30" applyNumberFormat="0" applyProtection="0">
      <alignment vertical="center"/>
    </xf>
    <xf numFmtId="10" fontId="37" fillId="0" borderId="0" applyFont="0" applyFill="0" applyBorder="0" applyProtection="0"/>
    <xf numFmtId="1" fontId="37" fillId="0" borderId="0"/>
    <xf numFmtId="0" fontId="33" fillId="22" borderId="0" applyNumberFormat="0" applyBorder="0" applyProtection="0">
      <alignment vertical="center"/>
    </xf>
    <xf numFmtId="0" fontId="29" fillId="0" borderId="0" applyNumberFormat="0" applyFill="0" applyBorder="0" applyProtection="0"/>
    <xf numFmtId="0" fontId="61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40" fillId="30" borderId="0" applyNumberFormat="0" applyBorder="0" applyProtection="0">
      <alignment vertical="center"/>
    </xf>
    <xf numFmtId="0" fontId="59" fillId="0" borderId="26" applyProtection="0"/>
    <xf numFmtId="0" fontId="49" fillId="0" borderId="0" applyNumberFormat="0" applyFill="0" applyBorder="0" applyProtection="0">
      <alignment vertical="center"/>
    </xf>
    <xf numFmtId="9" fontId="66" fillId="0" borderId="0" applyFont="0" applyFill="0" applyBorder="0" applyProtection="0"/>
    <xf numFmtId="0" fontId="33" fillId="24" borderId="0" applyNumberFormat="0" applyBorder="0" applyProtection="0">
      <alignment vertical="center"/>
    </xf>
    <xf numFmtId="9" fontId="29" fillId="0" borderId="0" applyFont="0" applyFill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2" fillId="24" borderId="0" applyNumberFormat="0" applyBorder="0" applyProtection="0">
      <alignment vertical="center"/>
    </xf>
    <xf numFmtId="0" fontId="70" fillId="0" borderId="28" applyNumberFormat="0" applyFill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43" fontId="29" fillId="0" borderId="0" applyFont="0" applyFill="0" applyBorder="0" applyProtection="0"/>
    <xf numFmtId="0" fontId="70" fillId="0" borderId="0" applyNumberFormat="0" applyFill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75" fillId="30" borderId="0" applyNumberFormat="0" applyBorder="0" applyProtection="0">
      <alignment vertical="center"/>
    </xf>
    <xf numFmtId="0" fontId="78" fillId="0" borderId="0">
      <alignment horizontal="centerContinuous" vertical="center"/>
    </xf>
    <xf numFmtId="0" fontId="33" fillId="22" borderId="0" applyNumberFormat="0" applyBorder="0" applyProtection="0">
      <alignment vertical="center"/>
    </xf>
    <xf numFmtId="0" fontId="34" fillId="0" borderId="1">
      <alignment horizontal="justify" vertical="center" wrapText="1"/>
    </xf>
    <xf numFmtId="0" fontId="55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2" fillId="24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2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52" fillId="27" borderId="0" applyNumberFormat="0" applyBorder="0" applyProtection="0"/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67" fillId="28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52" fillId="22" borderId="0" applyNumberFormat="0" applyBorder="0" applyProtection="0"/>
    <xf numFmtId="0" fontId="33" fillId="22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52" fillId="22" borderId="0" applyNumberFormat="0" applyBorder="0" applyProtection="0"/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2" fillId="22" borderId="0" applyNumberFormat="0" applyBorder="0" applyProtection="0">
      <alignment vertical="center"/>
    </xf>
    <xf numFmtId="0" fontId="32" fillId="22" borderId="0" applyNumberFormat="0" applyBorder="0" applyProtection="0">
      <alignment vertical="center"/>
    </xf>
    <xf numFmtId="0" fontId="32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33" fillId="22" borderId="0" applyProtection="0">
      <alignment vertical="center"/>
    </xf>
    <xf numFmtId="0" fontId="40" fillId="30" borderId="0" applyNumberFormat="0" applyBorder="0" applyProtection="0">
      <alignment vertical="center"/>
    </xf>
    <xf numFmtId="0" fontId="62" fillId="22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67" fillId="30" borderId="0" applyNumberFormat="0" applyBorder="0" applyProtection="0"/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55" fillId="22" borderId="0" applyNumberFormat="0" applyBorder="0" applyProtection="0">
      <alignment vertical="center"/>
    </xf>
    <xf numFmtId="0" fontId="52" fillId="22" borderId="0" applyNumberFormat="0" applyBorder="0" applyProtection="0"/>
    <xf numFmtId="0" fontId="40" fillId="30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6" fillId="22" borderId="0" applyNumberFormat="0" applyBorder="0" applyProtection="0">
      <alignment vertical="center"/>
    </xf>
    <xf numFmtId="0" fontId="32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2" fillId="24" borderId="0" applyNumberFormat="0" applyBorder="0" applyProtection="0">
      <alignment vertical="center"/>
    </xf>
    <xf numFmtId="0" fontId="32" fillId="22" borderId="0" applyNumberFormat="0" applyBorder="0" applyProtection="0">
      <alignment vertical="center"/>
    </xf>
    <xf numFmtId="0" fontId="32" fillId="22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29" fillId="0" borderId="0"/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55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6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55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29" fillId="0" borderId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" fillId="0" borderId="0"/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33" fillId="24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2" fillId="22" borderId="0" applyNumberFormat="0" applyBorder="0" applyProtection="0">
      <alignment vertical="center"/>
    </xf>
    <xf numFmtId="0" fontId="52" fillId="22" borderId="0" applyNumberFormat="0" applyBorder="0" applyProtection="0"/>
    <xf numFmtId="0" fontId="55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29" fillId="0" borderId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29" fillId="0" borderId="0">
      <alignment vertical="center"/>
    </xf>
    <xf numFmtId="0" fontId="37" fillId="0" borderId="0"/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2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29" fillId="0" borderId="0"/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29" fillId="0" borderId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55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33" fillId="22" borderId="0" applyNumberFormat="0" applyBorder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0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83" fillId="0" borderId="0" applyNumberFormat="0" applyFill="0" applyBorder="0" applyProtection="0">
      <alignment vertical="top"/>
      <protection locked="0"/>
    </xf>
    <xf numFmtId="0" fontId="29" fillId="0" borderId="0" applyNumberFormat="0" applyFill="0" applyBorder="0" applyProtection="0"/>
    <xf numFmtId="0" fontId="40" fillId="30" borderId="0" applyNumberFormat="0" applyBorder="0" applyProtection="0">
      <alignment vertical="center"/>
    </xf>
    <xf numFmtId="0" fontId="81" fillId="28" borderId="0" applyNumberFormat="0" applyBorder="0" applyProtection="0">
      <alignment vertical="center"/>
    </xf>
    <xf numFmtId="0" fontId="67" fillId="28" borderId="0" applyNumberFormat="0" applyBorder="0" applyProtection="0">
      <alignment vertical="center"/>
    </xf>
    <xf numFmtId="0" fontId="67" fillId="30" borderId="0" applyNumberFormat="0" applyBorder="0" applyProtection="0"/>
    <xf numFmtId="0" fontId="67" fillId="28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67" fillId="28" borderId="0" applyNumberFormat="0" applyBorder="0" applyProtection="0">
      <alignment vertical="center"/>
    </xf>
    <xf numFmtId="0" fontId="67" fillId="30" borderId="0" applyNumberFormat="0" applyBorder="0" applyProtection="0"/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81" fillId="28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67" fillId="30" borderId="0" applyNumberFormat="0" applyBorder="0" applyProtection="0"/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67" fillId="30" borderId="0" applyNumberFormat="0" applyBorder="0" applyProtection="0">
      <alignment vertical="center"/>
    </xf>
    <xf numFmtId="0" fontId="67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38" fontId="68" fillId="0" borderId="0" applyFont="0" applyFill="0" applyBorder="0" applyProtection="0"/>
    <xf numFmtId="0" fontId="67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Protection="0">
      <alignment vertical="center"/>
    </xf>
    <xf numFmtId="0" fontId="82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56" fillId="55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67" fillId="28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67" fillId="30" borderId="0" applyNumberFormat="0" applyBorder="0" applyProtection="0"/>
    <xf numFmtId="0" fontId="40" fillId="28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81" fillId="30" borderId="0" applyNumberFormat="0" applyBorder="0" applyProtection="0">
      <alignment vertical="center"/>
    </xf>
    <xf numFmtId="0" fontId="67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7" fillId="54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67" fillId="30" borderId="0" applyNumberFormat="0" applyBorder="0" applyProtection="0">
      <alignment vertical="center"/>
    </xf>
    <xf numFmtId="0" fontId="67" fillId="28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67" fillId="30" borderId="0" applyNumberFormat="0" applyBorder="0" applyProtection="0">
      <alignment vertical="center"/>
    </xf>
    <xf numFmtId="0" fontId="67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191" fontId="3" fillId="0" borderId="0" applyFont="0" applyFill="0" applyBorder="0" applyProtection="0"/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75" fillId="30" borderId="0" applyNumberFormat="0" applyBorder="0" applyProtection="0">
      <alignment vertical="center"/>
    </xf>
    <xf numFmtId="0" fontId="81" fillId="28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7" fillId="54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67" fillId="30" borderId="0" applyNumberFormat="0" applyBorder="0" applyProtection="0">
      <alignment vertical="center"/>
    </xf>
    <xf numFmtId="0" fontId="67" fillId="30" borderId="0" applyNumberFormat="0" applyBorder="0" applyProtection="0"/>
    <xf numFmtId="0" fontId="75" fillId="30" borderId="0" applyNumberFormat="0" applyBorder="0" applyProtection="0">
      <alignment vertical="center"/>
    </xf>
    <xf numFmtId="0" fontId="75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75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28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84" fillId="0" borderId="0" applyNumberFormat="0" applyFill="0" applyBorder="0" applyProtection="0">
      <alignment vertical="top"/>
      <protection locked="0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3" fillId="0" borderId="0" applyFont="0" applyFill="0" applyBorder="0" applyProtection="0"/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67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75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75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40" fillId="30" borderId="0" applyNumberFormat="0" applyBorder="0" applyProtection="0">
      <alignment vertical="center"/>
    </xf>
    <xf numFmtId="0" fontId="84" fillId="0" borderId="0" applyNumberFormat="0" applyFill="0" applyBorder="0" applyProtection="0">
      <alignment vertical="top"/>
      <protection locked="0"/>
    </xf>
    <xf numFmtId="0" fontId="85" fillId="0" borderId="32" applyNumberFormat="0" applyFill="0" applyProtection="0">
      <alignment vertical="center"/>
    </xf>
    <xf numFmtId="185" fontId="66" fillId="0" borderId="0" applyFont="0" applyFill="0" applyBorder="0" applyProtection="0"/>
    <xf numFmtId="0" fontId="54" fillId="29" borderId="19" applyNumberFormat="0" applyProtection="0">
      <alignment vertical="center"/>
    </xf>
    <xf numFmtId="0" fontId="86" fillId="25" borderId="24" applyNumberFormat="0" applyProtection="0">
      <alignment vertical="center"/>
    </xf>
    <xf numFmtId="0" fontId="74" fillId="0" borderId="0" applyNumberFormat="0" applyFill="0" applyBorder="0" applyProtection="0">
      <alignment vertical="center"/>
    </xf>
    <xf numFmtId="0" fontId="71" fillId="0" borderId="29" applyNumberFormat="0" applyFill="0" applyProtection="0">
      <alignment vertical="center"/>
    </xf>
    <xf numFmtId="194" fontId="3" fillId="0" borderId="0" applyFont="0" applyFill="0" applyBorder="0" applyProtection="0"/>
    <xf numFmtId="178" fontId="3" fillId="0" borderId="0" applyFont="0" applyFill="0" applyBorder="0" applyProtection="0"/>
    <xf numFmtId="188" fontId="3" fillId="0" borderId="0" applyFont="0" applyFill="0" applyBorder="0" applyProtection="0"/>
    <xf numFmtId="0" fontId="9" fillId="0" borderId="0"/>
    <xf numFmtId="41" fontId="9" fillId="0" borderId="0" applyFont="0" applyFill="0" applyBorder="0" applyProtection="0"/>
    <xf numFmtId="43" fontId="9" fillId="0" borderId="0" applyFont="0" applyFill="0" applyBorder="0" applyProtection="0"/>
    <xf numFmtId="0" fontId="3" fillId="0" borderId="0" applyFont="0" applyFill="0" applyBorder="0" applyProtection="0"/>
    <xf numFmtId="43" fontId="29" fillId="0" borderId="0" applyFont="0" applyFill="0" applyBorder="0" applyProtection="0"/>
    <xf numFmtId="43" fontId="29" fillId="0" borderId="0" applyFont="0" applyFill="0" applyBorder="0" applyProtection="0"/>
    <xf numFmtId="41" fontId="29" fillId="0" borderId="0" applyFont="0" applyFill="0" applyBorder="0" applyProtection="0"/>
    <xf numFmtId="196" fontId="66" fillId="0" borderId="0" applyFont="0" applyFill="0" applyBorder="0" applyProtection="0"/>
    <xf numFmtId="41" fontId="29" fillId="0" borderId="0" applyFont="0" applyFill="0" applyBorder="0" applyProtection="0"/>
    <xf numFmtId="43" fontId="29" fillId="0" borderId="0" applyFont="0" applyFill="0" applyBorder="0" applyProtection="0"/>
    <xf numFmtId="0" fontId="69" fillId="0" borderId="0"/>
    <xf numFmtId="0" fontId="87" fillId="60" borderId="0" applyNumberFormat="0" applyBorder="0" applyProtection="0"/>
    <xf numFmtId="0" fontId="87" fillId="61" borderId="0" applyNumberFormat="0" applyBorder="0" applyProtection="0"/>
    <xf numFmtId="0" fontId="87" fillId="62" borderId="0" applyNumberFormat="0" applyBorder="0" applyProtection="0"/>
    <xf numFmtId="0" fontId="47" fillId="59" borderId="0" applyNumberFormat="0" applyBorder="0" applyProtection="0">
      <alignment vertical="center"/>
    </xf>
    <xf numFmtId="0" fontId="47" fillId="63" borderId="0" applyNumberFormat="0" applyBorder="0" applyProtection="0">
      <alignment vertical="center"/>
    </xf>
    <xf numFmtId="0" fontId="47" fillId="58" borderId="0" applyNumberFormat="0" applyBorder="0" applyProtection="0">
      <alignment vertical="center"/>
    </xf>
    <xf numFmtId="0" fontId="47" fillId="46" borderId="0" applyNumberFormat="0" applyBorder="0" applyProtection="0">
      <alignment vertical="center"/>
    </xf>
    <xf numFmtId="0" fontId="77" fillId="29" borderId="30" applyNumberFormat="0" applyProtection="0">
      <alignment vertical="center"/>
    </xf>
    <xf numFmtId="0" fontId="35" fillId="23" borderId="19" applyNumberFormat="0" applyProtection="0">
      <alignment vertical="center"/>
    </xf>
    <xf numFmtId="1" fontId="34" fillId="0" borderId="1">
      <alignment vertical="center"/>
      <protection locked="0"/>
    </xf>
    <xf numFmtId="0" fontId="88" fillId="0" borderId="0"/>
    <xf numFmtId="184" fontId="34" fillId="0" borderId="1">
      <alignment vertical="center"/>
      <protection locked="0"/>
    </xf>
    <xf numFmtId="0" fontId="37" fillId="0" borderId="0"/>
    <xf numFmtId="0" fontId="47" fillId="25" borderId="0" applyNumberFormat="0" applyBorder="0" applyProtection="0">
      <alignment vertical="center"/>
    </xf>
    <xf numFmtId="0" fontId="47" fillId="50" borderId="0" applyNumberFormat="0" applyBorder="0" applyProtection="0">
      <alignment vertical="center"/>
    </xf>
    <xf numFmtId="0" fontId="47" fillId="46" borderId="0" applyNumberFormat="0" applyBorder="0" applyProtection="0">
      <alignment vertical="center"/>
    </xf>
    <xf numFmtId="0" fontId="47" fillId="58" borderId="0" applyNumberFormat="0" applyBorder="0" applyProtection="0">
      <alignment vertical="center"/>
    </xf>
    <xf numFmtId="0" fontId="29" fillId="27" borderId="31" applyNumberFormat="0" applyFont="0" applyProtection="0">
      <alignment vertical="center"/>
    </xf>
    <xf numFmtId="40" fontId="68" fillId="0" borderId="0" applyFont="0" applyFill="0" applyBorder="0" applyProtection="0"/>
    <xf numFmtId="0" fontId="68" fillId="0" borderId="0" applyFont="0" applyFill="0" applyBorder="0" applyProtection="0"/>
    <xf numFmtId="0" fontId="89" fillId="0" borderId="0"/>
  </cellStyleXfs>
  <cellXfs count="2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558" applyFont="1" applyAlignment="1">
      <alignment horizontal="center" vertical="top"/>
    </xf>
    <xf numFmtId="0" fontId="2" fillId="0" borderId="0" xfId="558" applyFont="1" applyAlignment="1">
      <alignment horizontal="center" vertical="center"/>
    </xf>
    <xf numFmtId="0" fontId="1" fillId="0" borderId="0" xfId="554" applyFont="1" applyAlignment="1">
      <alignment wrapText="1"/>
    </xf>
    <xf numFmtId="0" fontId="3" fillId="0" borderId="0" xfId="558" applyFont="1" applyAlignment="1">
      <alignment horizontal="center"/>
    </xf>
    <xf numFmtId="0" fontId="3" fillId="0" borderId="0" xfId="558" applyFont="1" applyAlignment="1">
      <alignment horizontal="center" vertical="center"/>
    </xf>
    <xf numFmtId="0" fontId="3" fillId="0" borderId="0" xfId="558" applyFont="1" applyAlignment="1">
      <alignment horizontal="right"/>
    </xf>
    <xf numFmtId="0" fontId="3" fillId="0" borderId="0" xfId="558" applyFont="1" applyAlignment="1">
      <alignment horizontal="right" vertical="center" wrapText="1"/>
    </xf>
    <xf numFmtId="0" fontId="3" fillId="0" borderId="1" xfId="555" applyFont="1" applyBorder="1" applyAlignment="1">
      <alignment horizontal="center" vertical="center" wrapText="1"/>
    </xf>
    <xf numFmtId="0" fontId="3" fillId="0" borderId="1" xfId="558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2" fontId="3" fillId="0" borderId="1" xfId="452" applyNumberFormat="1" applyFont="1" applyBorder="1" applyAlignment="1" applyProtection="1">
      <alignment horizontal="center" vertical="center" wrapText="1"/>
    </xf>
    <xf numFmtId="0" fontId="3" fillId="0" borderId="1" xfId="558" applyFont="1" applyBorder="1" applyAlignment="1">
      <alignment horizontal="left" vertical="center" wrapText="1" indent="1"/>
    </xf>
    <xf numFmtId="18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3" fillId="0" borderId="1" xfId="26" applyNumberFormat="1" applyFont="1" applyBorder="1" applyAlignment="1">
      <alignment horizontal="center" vertical="center"/>
    </xf>
    <xf numFmtId="193" fontId="1" fillId="0" borderId="1" xfId="0" applyNumberFormat="1" applyFont="1" applyBorder="1" applyAlignment="1">
      <alignment horizontal="center" vertical="center"/>
    </xf>
    <xf numFmtId="0" fontId="3" fillId="0" borderId="1" xfId="558" applyFont="1" applyBorder="1" applyAlignment="1">
      <alignment horizontal="left" vertical="center" wrapText="1"/>
    </xf>
    <xf numFmtId="0" fontId="1" fillId="0" borderId="1" xfId="0" applyFont="1" applyBorder="1"/>
    <xf numFmtId="0" fontId="3" fillId="0" borderId="1" xfId="558" applyFont="1" applyBorder="1" applyAlignment="1">
      <alignment horizontal="center" vertical="center" wrapText="1"/>
    </xf>
    <xf numFmtId="181" fontId="1" fillId="0" borderId="1" xfId="0" applyNumberFormat="1" applyFont="1" applyBorder="1" applyAlignment="1">
      <alignment vertical="center"/>
    </xf>
    <xf numFmtId="187" fontId="3" fillId="0" borderId="1" xfId="558" applyNumberFormat="1" applyFont="1" applyBorder="1" applyAlignment="1">
      <alignment horizontal="center" vertical="center" shrinkToFit="1"/>
    </xf>
    <xf numFmtId="187" fontId="1" fillId="0" borderId="0" xfId="0" applyNumberFormat="1" applyFont="1"/>
    <xf numFmtId="0" fontId="3" fillId="0" borderId="1" xfId="558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3" fillId="0" borderId="0" xfId="558" applyFont="1"/>
    <xf numFmtId="0" fontId="3" fillId="0" borderId="1" xfId="555" applyFont="1" applyBorder="1" applyAlignment="1">
      <alignment horizontal="center" vertical="center"/>
    </xf>
    <xf numFmtId="187" fontId="3" fillId="0" borderId="1" xfId="555" applyNumberFormat="1" applyFont="1" applyBorder="1" applyAlignment="1">
      <alignment horizontal="center" vertical="center"/>
    </xf>
    <xf numFmtId="181" fontId="3" fillId="0" borderId="1" xfId="452" applyNumberFormat="1" applyFont="1" applyBorder="1" applyAlignment="1" applyProtection="1">
      <alignment horizontal="center" vertical="center" wrapText="1"/>
    </xf>
    <xf numFmtId="187" fontId="1" fillId="0" borderId="1" xfId="0" applyNumberFormat="1" applyFont="1" applyBorder="1" applyAlignment="1">
      <alignment vertical="center"/>
    </xf>
    <xf numFmtId="187" fontId="3" fillId="0" borderId="1" xfId="0" applyNumberFormat="1" applyFont="1" applyFill="1" applyBorder="1" applyAlignment="1">
      <alignment horizontal="center" vertical="center"/>
    </xf>
    <xf numFmtId="0" fontId="3" fillId="0" borderId="1" xfId="558" applyFont="1" applyBorder="1" applyAlignment="1">
      <alignment horizontal="left" vertical="center" wrapText="1" indent="2"/>
    </xf>
    <xf numFmtId="0" fontId="3" fillId="0" borderId="1" xfId="558" applyFont="1" applyBorder="1" applyAlignment="1">
      <alignment horizontal="left" vertical="center" wrapText="1" indent="4"/>
    </xf>
    <xf numFmtId="193" fontId="3" fillId="0" borderId="1" xfId="0" applyNumberFormat="1" applyFont="1" applyFill="1" applyBorder="1" applyAlignment="1">
      <alignment horizontal="center" vertical="center"/>
    </xf>
    <xf numFmtId="0" fontId="2" fillId="0" borderId="0" xfId="452" applyFont="1" applyAlignment="1">
      <alignment vertical="top" wrapText="1"/>
    </xf>
    <xf numFmtId="0" fontId="1" fillId="0" borderId="0" xfId="452" applyFont="1" applyAlignment="1">
      <alignment vertical="center"/>
    </xf>
    <xf numFmtId="0" fontId="3" fillId="0" borderId="0" xfId="452" applyFont="1" applyAlignment="1">
      <alignment vertical="center"/>
    </xf>
    <xf numFmtId="0" fontId="6" fillId="0" borderId="0" xfId="452" applyFont="1" applyAlignment="1">
      <alignment vertical="center"/>
    </xf>
    <xf numFmtId="197" fontId="6" fillId="0" borderId="0" xfId="26" applyNumberFormat="1" applyFont="1" applyAlignment="1">
      <alignment vertical="center"/>
    </xf>
    <xf numFmtId="0" fontId="3" fillId="0" borderId="0" xfId="559" applyFont="1" applyAlignment="1">
      <alignment vertical="center"/>
    </xf>
    <xf numFmtId="0" fontId="2" fillId="0" borderId="0" xfId="452" applyFont="1" applyAlignment="1">
      <alignment horizontal="center" vertical="top" wrapText="1"/>
    </xf>
    <xf numFmtId="197" fontId="1" fillId="0" borderId="0" xfId="26" applyNumberFormat="1" applyFont="1" applyAlignment="1">
      <alignment horizontal="right" vertical="center"/>
    </xf>
    <xf numFmtId="0" fontId="1" fillId="0" borderId="0" xfId="559" applyFont="1" applyAlignment="1">
      <alignment vertical="center"/>
    </xf>
    <xf numFmtId="0" fontId="1" fillId="0" borderId="0" xfId="559" applyFont="1" applyAlignment="1">
      <alignment horizontal="right" vertical="center"/>
    </xf>
    <xf numFmtId="0" fontId="3" fillId="0" borderId="1" xfId="452" applyFont="1" applyBorder="1" applyAlignment="1" applyProtection="1">
      <alignment horizontal="left" vertical="center" indent="1"/>
    </xf>
    <xf numFmtId="187" fontId="1" fillId="0" borderId="1" xfId="14" applyNumberFormat="1" applyFont="1" applyBorder="1" applyAlignment="1">
      <alignment horizontal="right" vertical="center"/>
    </xf>
    <xf numFmtId="0" fontId="6" fillId="0" borderId="1" xfId="452" applyFont="1" applyBorder="1" applyAlignment="1">
      <alignment vertical="center"/>
    </xf>
    <xf numFmtId="197" fontId="6" fillId="0" borderId="1" xfId="26" applyNumberFormat="1" applyFont="1" applyBorder="1" applyAlignment="1">
      <alignment vertical="center"/>
    </xf>
    <xf numFmtId="0" fontId="3" fillId="0" borderId="1" xfId="559" applyFont="1" applyBorder="1" applyAlignment="1">
      <alignment vertical="center"/>
    </xf>
    <xf numFmtId="195" fontId="6" fillId="0" borderId="0" xfId="452" applyNumberFormat="1" applyFont="1" applyAlignment="1">
      <alignment vertical="center"/>
    </xf>
    <xf numFmtId="0" fontId="3" fillId="0" borderId="1" xfId="559" applyFont="1" applyBorder="1" applyAlignment="1">
      <alignment horizontal="left" vertical="center" indent="1" shrinkToFit="1"/>
    </xf>
    <xf numFmtId="0" fontId="3" fillId="0" borderId="1" xfId="559" applyFont="1" applyBorder="1" applyAlignment="1">
      <alignment horizontal="left" vertical="center" wrapText="1" indent="1"/>
    </xf>
    <xf numFmtId="0" fontId="1" fillId="0" borderId="1" xfId="559" applyFont="1" applyBorder="1" applyAlignment="1">
      <alignment horizontal="left" vertical="center" wrapText="1" indent="1"/>
    </xf>
    <xf numFmtId="0" fontId="6" fillId="0" borderId="2" xfId="452" applyFont="1" applyBorder="1" applyAlignment="1">
      <alignment horizontal="center" vertical="center"/>
    </xf>
    <xf numFmtId="177" fontId="1" fillId="0" borderId="0" xfId="555" applyNumberFormat="1" applyFont="1" applyAlignment="1">
      <alignment vertical="center"/>
    </xf>
    <xf numFmtId="177" fontId="6" fillId="0" borderId="0" xfId="452" applyNumberFormat="1" applyFont="1" applyAlignment="1">
      <alignment vertical="center"/>
    </xf>
    <xf numFmtId="200" fontId="3" fillId="0" borderId="0" xfId="559" applyNumberFormat="1" applyFont="1" applyAlignment="1">
      <alignment vertical="center"/>
    </xf>
    <xf numFmtId="200" fontId="1" fillId="0" borderId="0" xfId="559" applyNumberFormat="1" applyFont="1" applyAlignment="1">
      <alignment vertical="center"/>
    </xf>
    <xf numFmtId="0" fontId="3" fillId="0" borderId="3" xfId="555" applyFont="1" applyBorder="1" applyAlignment="1">
      <alignment horizontal="center" vertical="center"/>
    </xf>
    <xf numFmtId="0" fontId="3" fillId="0" borderId="4" xfId="555" applyFont="1" applyBorder="1" applyAlignment="1">
      <alignment horizontal="center" vertical="center"/>
    </xf>
    <xf numFmtId="182" fontId="3" fillId="0" borderId="0" xfId="452" applyNumberFormat="1" applyFont="1" applyAlignment="1" applyProtection="1">
      <alignment horizontal="center" vertical="center" wrapText="1"/>
    </xf>
    <xf numFmtId="200" fontId="3" fillId="0" borderId="1" xfId="555" applyNumberFormat="1" applyFont="1" applyBorder="1" applyAlignment="1">
      <alignment horizontal="center" vertical="center" wrapText="1"/>
    </xf>
    <xf numFmtId="200" fontId="3" fillId="0" borderId="1" xfId="559" applyNumberFormat="1" applyFont="1" applyBorder="1" applyAlignment="1">
      <alignment vertical="center"/>
    </xf>
    <xf numFmtId="10" fontId="1" fillId="0" borderId="0" xfId="26" applyNumberFormat="1" applyFont="1" applyAlignment="1" applyProtection="1">
      <alignment horizontal="right" vertical="center"/>
    </xf>
    <xf numFmtId="0" fontId="5" fillId="0" borderId="0" xfId="561" applyFont="1"/>
    <xf numFmtId="0" fontId="3" fillId="0" borderId="0" xfId="561" applyFont="1"/>
    <xf numFmtId="200" fontId="3" fillId="0" borderId="0" xfId="561" applyNumberFormat="1" applyFont="1" applyAlignment="1">
      <alignment horizontal="center"/>
    </xf>
    <xf numFmtId="190" fontId="3" fillId="0" borderId="0" xfId="561" applyNumberFormat="1" applyFont="1"/>
    <xf numFmtId="0" fontId="2" fillId="0" borderId="0" xfId="452" applyFont="1" applyAlignment="1">
      <alignment horizontal="center" vertical="top"/>
    </xf>
    <xf numFmtId="200" fontId="1" fillId="0" borderId="0" xfId="452" applyNumberFormat="1" applyFont="1" applyAlignment="1">
      <alignment horizontal="center" vertical="center"/>
    </xf>
    <xf numFmtId="190" fontId="3" fillId="0" borderId="1" xfId="555" applyNumberFormat="1" applyFont="1" applyBorder="1" applyAlignment="1">
      <alignment horizontal="center" vertical="center" wrapText="1"/>
    </xf>
    <xf numFmtId="200" fontId="1" fillId="0" borderId="1" xfId="561" applyNumberFormat="1" applyFont="1" applyBorder="1" applyAlignment="1">
      <alignment horizontal="center"/>
    </xf>
    <xf numFmtId="192" fontId="1" fillId="0" borderId="1" xfId="561" applyNumberFormat="1" applyFont="1" applyBorder="1" applyAlignment="1">
      <alignment horizontal="center" vertical="center"/>
    </xf>
    <xf numFmtId="49" fontId="3" fillId="0" borderId="1" xfId="560" applyNumberFormat="1" applyFont="1" applyBorder="1" applyAlignment="1">
      <alignment horizontal="left" vertical="center" wrapText="1" indent="1"/>
    </xf>
    <xf numFmtId="190" fontId="1" fillId="0" borderId="1" xfId="561" applyNumberFormat="1" applyFont="1" applyBorder="1" applyAlignment="1">
      <alignment horizontal="center" vertical="center"/>
    </xf>
    <xf numFmtId="49" fontId="1" fillId="0" borderId="1" xfId="560" applyNumberFormat="1" applyFont="1" applyBorder="1" applyAlignment="1">
      <alignment horizontal="left" vertical="center" wrapText="1" indent="2"/>
    </xf>
    <xf numFmtId="49" fontId="3" fillId="0" borderId="1" xfId="560" applyNumberFormat="1" applyFont="1" applyBorder="1" applyAlignment="1">
      <alignment horizontal="left" vertical="center" wrapText="1" indent="3"/>
    </xf>
    <xf numFmtId="190" fontId="1" fillId="2" borderId="1" xfId="452" applyNumberFormat="1" applyFont="1" applyFill="1" applyBorder="1" applyAlignment="1" applyProtection="1">
      <alignment horizontal="center" vertical="center"/>
    </xf>
    <xf numFmtId="49" fontId="1" fillId="0" borderId="1" xfId="560" applyNumberFormat="1" applyFont="1" applyBorder="1" applyAlignment="1">
      <alignment horizontal="left" vertical="center" wrapText="1" indent="3"/>
    </xf>
    <xf numFmtId="199" fontId="1" fillId="0" borderId="1" xfId="561" applyNumberFormat="1" applyFont="1" applyBorder="1" applyAlignment="1">
      <alignment horizontal="center" vertical="center"/>
    </xf>
    <xf numFmtId="199" fontId="1" fillId="0" borderId="1" xfId="452" applyNumberFormat="1" applyFont="1" applyBorder="1" applyAlignment="1" applyProtection="1">
      <alignment horizontal="center" vertical="center"/>
    </xf>
    <xf numFmtId="49" fontId="1" fillId="0" borderId="1" xfId="560" applyNumberFormat="1" applyFont="1" applyBorder="1" applyAlignment="1">
      <alignment horizontal="left" vertical="center" wrapText="1" indent="1"/>
    </xf>
    <xf numFmtId="190" fontId="5" fillId="0" borderId="1" xfId="561" applyNumberFormat="1" applyFont="1" applyBorder="1" applyAlignment="1">
      <alignment horizontal="center" vertical="center"/>
    </xf>
    <xf numFmtId="190" fontId="5" fillId="2" borderId="1" xfId="452" applyNumberFormat="1" applyFont="1" applyFill="1" applyBorder="1" applyAlignment="1" applyProtection="1">
      <alignment horizontal="center" vertical="center"/>
    </xf>
    <xf numFmtId="49" fontId="1" fillId="0" borderId="1" xfId="560" applyNumberFormat="1" applyFont="1" applyBorder="1" applyAlignment="1">
      <alignment vertical="center" wrapText="1"/>
    </xf>
    <xf numFmtId="49" fontId="3" fillId="0" borderId="1" xfId="560" applyNumberFormat="1" applyFont="1" applyBorder="1" applyAlignment="1">
      <alignment horizontal="left" vertical="center" wrapText="1" indent="2"/>
    </xf>
    <xf numFmtId="0" fontId="3" fillId="0" borderId="0" xfId="561" applyFont="1" applyAlignment="1">
      <alignment horizontal="center"/>
    </xf>
    <xf numFmtId="0" fontId="2" fillId="0" borderId="0" xfId="452" applyFont="1" applyAlignment="1">
      <alignment vertical="top"/>
    </xf>
    <xf numFmtId="182" fontId="6" fillId="0" borderId="0" xfId="452" applyNumberFormat="1" applyFont="1" applyAlignment="1">
      <alignment vertical="center"/>
    </xf>
    <xf numFmtId="0" fontId="7" fillId="0" borderId="0" xfId="452" applyFont="1" applyAlignment="1">
      <alignment horizontal="center" vertical="top"/>
    </xf>
    <xf numFmtId="0" fontId="1" fillId="0" borderId="0" xfId="452" applyFont="1" applyAlignment="1">
      <alignment horizontal="right" vertical="center"/>
    </xf>
    <xf numFmtId="182" fontId="1" fillId="0" borderId="0" xfId="452" applyNumberFormat="1" applyFont="1" applyAlignment="1">
      <alignment horizontal="right" vertical="center"/>
    </xf>
    <xf numFmtId="0" fontId="1" fillId="0" borderId="1" xfId="555" applyFont="1" applyBorder="1" applyAlignment="1">
      <alignment horizontal="center" vertical="center" wrapText="1"/>
    </xf>
    <xf numFmtId="0" fontId="1" fillId="0" borderId="1" xfId="452" applyFont="1" applyBorder="1" applyAlignment="1">
      <alignment horizontal="center" vertical="center"/>
    </xf>
    <xf numFmtId="200" fontId="1" fillId="0" borderId="1" xfId="452" applyNumberFormat="1" applyFont="1" applyBorder="1" applyAlignment="1">
      <alignment horizontal="center" vertical="center"/>
    </xf>
    <xf numFmtId="181" fontId="1" fillId="0" borderId="1" xfId="452" applyNumberFormat="1" applyFont="1" applyBorder="1" applyAlignment="1" applyProtection="1">
      <alignment horizontal="center" vertical="center" wrapText="1"/>
    </xf>
    <xf numFmtId="0" fontId="1" fillId="0" borderId="1" xfId="452" applyFont="1" applyBorder="1" applyAlignment="1" applyProtection="1">
      <alignment horizontal="left" vertical="center" indent="1"/>
    </xf>
    <xf numFmtId="200" fontId="1" fillId="0" borderId="1" xfId="452" applyNumberFormat="1" applyFont="1" applyBorder="1" applyAlignment="1" applyProtection="1">
      <alignment horizontal="center" vertical="center"/>
    </xf>
    <xf numFmtId="9" fontId="1" fillId="0" borderId="1" xfId="452" applyNumberFormat="1" applyFont="1" applyBorder="1" applyAlignment="1" applyProtection="1">
      <alignment horizontal="center" vertical="center"/>
    </xf>
    <xf numFmtId="200" fontId="1" fillId="0" borderId="1" xfId="561" applyNumberFormat="1" applyFont="1" applyBorder="1" applyAlignment="1">
      <alignment horizontal="center" vertical="center"/>
    </xf>
    <xf numFmtId="9" fontId="1" fillId="0" borderId="1" xfId="26" applyNumberFormat="1" applyFont="1" applyBorder="1" applyAlignment="1" applyProtection="1">
      <alignment horizontal="center" vertical="center"/>
    </xf>
    <xf numFmtId="0" fontId="1" fillId="0" borderId="1" xfId="26" applyNumberFormat="1" applyFont="1" applyBorder="1" applyAlignment="1" applyProtection="1">
      <alignment horizontal="center" vertical="center"/>
    </xf>
    <xf numFmtId="10" fontId="1" fillId="0" borderId="1" xfId="26" applyNumberFormat="1" applyFont="1" applyBorder="1" applyAlignment="1" applyProtection="1">
      <alignment horizontal="center" vertical="center"/>
    </xf>
    <xf numFmtId="0" fontId="1" fillId="0" borderId="5" xfId="452" applyFont="1" applyBorder="1" applyAlignment="1" applyProtection="1">
      <alignment horizontal="left" vertical="center" indent="1"/>
    </xf>
    <xf numFmtId="200" fontId="1" fillId="0" borderId="5" xfId="452" applyNumberFormat="1" applyFont="1" applyBorder="1" applyAlignment="1" applyProtection="1">
      <alignment horizontal="center" vertical="center"/>
    </xf>
    <xf numFmtId="0" fontId="1" fillId="0" borderId="5" xfId="26" applyNumberFormat="1" applyFont="1" applyBorder="1" applyAlignment="1" applyProtection="1">
      <alignment horizontal="center" vertical="center"/>
    </xf>
    <xf numFmtId="0" fontId="1" fillId="0" borderId="6" xfId="452" applyFont="1" applyBorder="1" applyAlignment="1" applyProtection="1">
      <alignment horizontal="left" vertical="center" indent="1"/>
    </xf>
    <xf numFmtId="200" fontId="1" fillId="0" borderId="6" xfId="452" applyNumberFormat="1" applyFont="1" applyBorder="1" applyAlignment="1" applyProtection="1">
      <alignment horizontal="center" vertical="center"/>
    </xf>
    <xf numFmtId="0" fontId="1" fillId="0" borderId="6" xfId="26" applyNumberFormat="1" applyFont="1" applyBorder="1" applyAlignment="1" applyProtection="1">
      <alignment horizontal="center" vertical="center"/>
    </xf>
    <xf numFmtId="0" fontId="1" fillId="0" borderId="7" xfId="452" applyFont="1" applyBorder="1" applyAlignment="1" applyProtection="1">
      <alignment horizontal="left" vertical="center" indent="1"/>
    </xf>
    <xf numFmtId="200" fontId="1" fillId="0" borderId="7" xfId="452" applyNumberFormat="1" applyFont="1" applyBorder="1" applyAlignment="1" applyProtection="1">
      <alignment horizontal="center" vertical="center"/>
    </xf>
    <xf numFmtId="9" fontId="1" fillId="0" borderId="7" xfId="452" applyNumberFormat="1" applyFont="1" applyBorder="1" applyAlignment="1" applyProtection="1">
      <alignment horizontal="center" vertical="center"/>
    </xf>
    <xf numFmtId="182" fontId="6" fillId="0" borderId="0" xfId="26" applyNumberFormat="1" applyFont="1" applyAlignment="1">
      <alignment vertical="center"/>
    </xf>
    <xf numFmtId="198" fontId="3" fillId="0" borderId="0" xfId="452" applyNumberFormat="1" applyFont="1" applyAlignment="1">
      <alignment vertical="center"/>
    </xf>
    <xf numFmtId="181" fontId="3" fillId="0" borderId="0" xfId="452" applyNumberFormat="1" applyFont="1" applyAlignment="1">
      <alignment vertical="center"/>
    </xf>
    <xf numFmtId="0" fontId="1" fillId="0" borderId="0" xfId="555" applyFont="1" applyAlignment="1">
      <alignment vertical="center"/>
    </xf>
    <xf numFmtId="200" fontId="3" fillId="0" borderId="0" xfId="452" applyNumberFormat="1" applyFont="1" applyAlignment="1">
      <alignment vertical="center"/>
    </xf>
    <xf numFmtId="0" fontId="2" fillId="0" borderId="0" xfId="555" applyFont="1" applyAlignment="1">
      <alignment vertical="top"/>
    </xf>
    <xf numFmtId="0" fontId="3" fillId="0" borderId="0" xfId="555" applyFont="1" applyAlignment="1">
      <alignment vertical="center" wrapText="1"/>
    </xf>
    <xf numFmtId="0" fontId="8" fillId="0" borderId="0" xfId="555" applyFont="1" applyAlignment="1">
      <alignment vertical="center"/>
    </xf>
    <xf numFmtId="187" fontId="1" fillId="0" borderId="0" xfId="555" applyNumberFormat="1" applyFont="1" applyAlignment="1">
      <alignment vertical="center"/>
    </xf>
    <xf numFmtId="181" fontId="1" fillId="0" borderId="0" xfId="555" applyNumberFormat="1" applyFont="1" applyAlignment="1">
      <alignment vertical="center"/>
    </xf>
    <xf numFmtId="187" fontId="6" fillId="0" borderId="0" xfId="555" applyNumberFormat="1" applyFont="1" applyAlignment="1">
      <alignment vertical="center"/>
    </xf>
    <xf numFmtId="181" fontId="6" fillId="0" borderId="0" xfId="555" applyNumberFormat="1" applyFont="1" applyAlignment="1">
      <alignment vertical="center"/>
    </xf>
    <xf numFmtId="0" fontId="2" fillId="0" borderId="0" xfId="555" applyFont="1" applyAlignment="1">
      <alignment horizontal="center" vertical="top"/>
    </xf>
    <xf numFmtId="181" fontId="1" fillId="0" borderId="0" xfId="555" applyNumberFormat="1" applyFont="1" applyAlignment="1">
      <alignment horizontal="right" vertical="center"/>
    </xf>
    <xf numFmtId="0" fontId="3" fillId="0" borderId="1" xfId="452" applyFont="1" applyBorder="1" applyAlignment="1">
      <alignment horizontal="center" vertical="center"/>
    </xf>
    <xf numFmtId="200" fontId="3" fillId="0" borderId="1" xfId="452" applyNumberFormat="1" applyFont="1" applyBorder="1" applyAlignment="1">
      <alignment horizontal="center" vertical="center"/>
    </xf>
    <xf numFmtId="0" fontId="3" fillId="0" borderId="1" xfId="555" applyFont="1" applyBorder="1" applyAlignment="1">
      <alignment horizontal="left" vertical="center" wrapText="1" indent="1"/>
    </xf>
    <xf numFmtId="187" fontId="1" fillId="0" borderId="1" xfId="557" applyNumberFormat="1" applyFont="1" applyBorder="1" applyAlignment="1">
      <alignment horizontal="center" vertical="center"/>
    </xf>
    <xf numFmtId="9" fontId="1" fillId="0" borderId="1" xfId="557" applyNumberFormat="1" applyFont="1" applyBorder="1" applyAlignment="1">
      <alignment horizontal="center" vertical="center"/>
    </xf>
    <xf numFmtId="0" fontId="3" fillId="0" borderId="7" xfId="555" applyFont="1" applyBorder="1" applyAlignment="1">
      <alignment horizontal="left" vertical="center" wrapText="1" indent="1"/>
    </xf>
    <xf numFmtId="0" fontId="1" fillId="0" borderId="7" xfId="557" applyFont="1" applyBorder="1" applyAlignment="1">
      <alignment horizontal="center" vertical="center"/>
    </xf>
    <xf numFmtId="10" fontId="1" fillId="0" borderId="1" xfId="26" applyNumberFormat="1" applyFont="1" applyBorder="1" applyAlignment="1">
      <alignment horizontal="center" vertical="center"/>
    </xf>
    <xf numFmtId="0" fontId="1" fillId="0" borderId="1" xfId="26" applyNumberFormat="1" applyFont="1" applyBorder="1" applyAlignment="1">
      <alignment horizontal="center" vertical="center"/>
    </xf>
    <xf numFmtId="187" fontId="1" fillId="0" borderId="7" xfId="557" applyNumberFormat="1" applyFont="1" applyBorder="1" applyAlignment="1">
      <alignment horizontal="center" vertical="center"/>
    </xf>
    <xf numFmtId="195" fontId="1" fillId="0" borderId="7" xfId="557" applyNumberFormat="1" applyFont="1" applyBorder="1" applyAlignment="1">
      <alignment horizontal="center" vertical="center"/>
    </xf>
    <xf numFmtId="1" fontId="1" fillId="0" borderId="7" xfId="0" applyNumberFormat="1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3" fillId="0" borderId="8" xfId="555" applyFont="1" applyBorder="1" applyAlignment="1">
      <alignment horizontal="left" vertical="center" wrapText="1"/>
    </xf>
    <xf numFmtId="187" fontId="1" fillId="0" borderId="8" xfId="557" applyNumberFormat="1" applyFont="1" applyBorder="1" applyAlignment="1">
      <alignment horizontal="center" vertical="center"/>
    </xf>
    <xf numFmtId="0" fontId="1" fillId="0" borderId="1" xfId="555" applyFont="1" applyBorder="1" applyAlignment="1">
      <alignment horizontal="left" vertical="center" wrapText="1"/>
    </xf>
    <xf numFmtId="9" fontId="3" fillId="3" borderId="1" xfId="26" applyNumberFormat="1" applyFont="1" applyFill="1" applyBorder="1" applyAlignment="1">
      <alignment horizontal="center" vertical="center"/>
    </xf>
    <xf numFmtId="0" fontId="3" fillId="0" borderId="1" xfId="555" applyFont="1" applyBorder="1" applyAlignment="1">
      <alignment horizontal="left" vertical="center" wrapText="1"/>
    </xf>
    <xf numFmtId="0" fontId="1" fillId="0" borderId="1" xfId="555" applyFont="1" applyBorder="1" applyAlignment="1">
      <alignment vertical="center" wrapText="1"/>
    </xf>
    <xf numFmtId="187" fontId="1" fillId="0" borderId="9" xfId="555" applyNumberFormat="1" applyFont="1" applyBorder="1" applyAlignment="1">
      <alignment vertical="center"/>
    </xf>
    <xf numFmtId="187" fontId="1" fillId="0" borderId="10" xfId="555" applyNumberFormat="1" applyFont="1" applyBorder="1" applyAlignment="1">
      <alignment vertical="center"/>
    </xf>
    <xf numFmtId="187" fontId="8" fillId="0" borderId="0" xfId="555" applyNumberFormat="1" applyFont="1" applyAlignment="1">
      <alignment vertical="center"/>
    </xf>
    <xf numFmtId="193" fontId="9" fillId="0" borderId="0" xfId="459" applyNumberFormat="1" applyFont="1"/>
    <xf numFmtId="193" fontId="10" fillId="0" borderId="0" xfId="459" applyNumberFormat="1" applyFont="1" applyProtection="1"/>
    <xf numFmtId="193" fontId="11" fillId="0" borderId="0" xfId="459" applyNumberFormat="1" applyFont="1" applyAlignment="1" applyProtection="1">
      <alignment horizontal="center" vertical="center"/>
    </xf>
    <xf numFmtId="193" fontId="1" fillId="0" borderId="0" xfId="459" applyNumberFormat="1" applyFont="1" applyAlignment="1" applyProtection="1">
      <alignment horizontal="left" vertical="center"/>
    </xf>
    <xf numFmtId="193" fontId="1" fillId="0" borderId="0" xfId="459" applyNumberFormat="1" applyFont="1" applyAlignment="1" applyProtection="1">
      <alignment horizontal="right" vertical="center"/>
    </xf>
    <xf numFmtId="193" fontId="12" fillId="0" borderId="1" xfId="459" applyNumberFormat="1" applyFont="1" applyBorder="1" applyAlignment="1" applyProtection="1">
      <alignment horizontal="center" vertical="center"/>
    </xf>
    <xf numFmtId="193" fontId="13" fillId="0" borderId="7" xfId="459" applyNumberFormat="1" applyFont="1" applyBorder="1" applyAlignment="1" applyProtection="1">
      <alignment vertical="center"/>
    </xf>
    <xf numFmtId="193" fontId="13" fillId="0" borderId="7" xfId="459" applyNumberFormat="1" applyFont="1" applyBorder="1" applyAlignment="1" applyProtection="1">
      <alignment horizontal="right" vertical="center"/>
    </xf>
    <xf numFmtId="193" fontId="1" fillId="0" borderId="1" xfId="459" applyNumberFormat="1" applyFont="1" applyBorder="1" applyAlignment="1" applyProtection="1">
      <alignment vertical="center"/>
    </xf>
    <xf numFmtId="193" fontId="1" fillId="0" borderId="1" xfId="459" applyNumberFormat="1" applyFont="1" applyBorder="1" applyAlignment="1" applyProtection="1">
      <alignment horizontal="right" vertical="center"/>
    </xf>
    <xf numFmtId="193" fontId="13" fillId="0" borderId="1" xfId="459" applyNumberFormat="1" applyFont="1" applyBorder="1" applyAlignment="1" applyProtection="1">
      <alignment vertical="center"/>
    </xf>
    <xf numFmtId="193" fontId="13" fillId="0" borderId="1" xfId="459" applyNumberFormat="1" applyFont="1" applyBorder="1" applyAlignment="1" applyProtection="1">
      <alignment horizontal="right" vertical="center"/>
    </xf>
    <xf numFmtId="193" fontId="10" fillId="0" borderId="0" xfId="459" applyNumberFormat="1" applyFont="1" applyAlignment="1" applyProtection="1">
      <alignment vertical="center"/>
    </xf>
    <xf numFmtId="195" fontId="1" fillId="0" borderId="0" xfId="0" applyNumberFormat="1" applyFont="1" applyAlignment="1">
      <alignment horizontal="center"/>
    </xf>
    <xf numFmtId="0" fontId="14" fillId="0" borderId="0" xfId="233" applyFont="1" applyAlignment="1">
      <alignment horizontal="center" vertical="center"/>
    </xf>
    <xf numFmtId="195" fontId="14" fillId="0" borderId="0" xfId="233" applyNumberFormat="1" applyFont="1" applyAlignment="1">
      <alignment horizontal="center" vertical="center"/>
    </xf>
    <xf numFmtId="0" fontId="1" fillId="0" borderId="0" xfId="233" applyFont="1" applyAlignment="1">
      <alignment horizontal="center" vertical="center"/>
    </xf>
    <xf numFmtId="195" fontId="1" fillId="0" borderId="0" xfId="233" applyNumberFormat="1" applyFont="1" applyAlignment="1">
      <alignment horizontal="center" vertical="center"/>
    </xf>
    <xf numFmtId="0" fontId="1" fillId="0" borderId="0" xfId="233" applyFont="1" applyAlignment="1">
      <alignment vertical="center"/>
    </xf>
    <xf numFmtId="0" fontId="1" fillId="0" borderId="1" xfId="556" applyFont="1" applyBorder="1" applyAlignment="1">
      <alignment horizontal="center" vertical="center"/>
    </xf>
    <xf numFmtId="195" fontId="1" fillId="0" borderId="5" xfId="556" applyNumberFormat="1" applyFont="1" applyBorder="1" applyAlignment="1">
      <alignment horizontal="center" vertical="center"/>
    </xf>
    <xf numFmtId="0" fontId="1" fillId="0" borderId="1" xfId="233" applyFont="1" applyBorder="1" applyAlignment="1">
      <alignment horizontal="center" vertical="center" wrapText="1"/>
    </xf>
    <xf numFmtId="193" fontId="1" fillId="0" borderId="5" xfId="556" applyNumberFormat="1" applyFont="1" applyBorder="1" applyAlignment="1">
      <alignment horizontal="center" vertical="center"/>
    </xf>
    <xf numFmtId="10" fontId="1" fillId="0" borderId="1" xfId="233" applyNumberFormat="1" applyFont="1" applyBorder="1" applyAlignment="1">
      <alignment horizontal="center" vertical="center" wrapText="1"/>
    </xf>
    <xf numFmtId="193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" fillId="0" borderId="5" xfId="0" applyFont="1" applyBorder="1"/>
    <xf numFmtId="0" fontId="3" fillId="0" borderId="0" xfId="452" applyFont="1" applyAlignment="1">
      <alignment horizontal="center" vertical="center"/>
    </xf>
    <xf numFmtId="0" fontId="1" fillId="0" borderId="0" xfId="452" applyFont="1" applyAlignment="1">
      <alignment horizontal="center" vertical="center"/>
    </xf>
    <xf numFmtId="190" fontId="6" fillId="0" borderId="0" xfId="452" applyNumberFormat="1" applyFont="1" applyAlignment="1">
      <alignment horizontal="center" vertical="center"/>
    </xf>
    <xf numFmtId="181" fontId="6" fillId="0" borderId="0" xfId="452" applyNumberFormat="1" applyFont="1" applyAlignment="1">
      <alignment vertical="center"/>
    </xf>
    <xf numFmtId="0" fontId="2" fillId="4" borderId="0" xfId="452" applyFont="1" applyFill="1" applyAlignment="1">
      <alignment horizontal="center" vertical="top"/>
    </xf>
    <xf numFmtId="0" fontId="1" fillId="4" borderId="0" xfId="452" applyFont="1" applyFill="1" applyAlignment="1">
      <alignment vertical="center"/>
    </xf>
    <xf numFmtId="0" fontId="3" fillId="4" borderId="1" xfId="555" applyFont="1" applyFill="1" applyBorder="1" applyAlignment="1">
      <alignment horizontal="center" vertical="center" wrapText="1"/>
    </xf>
    <xf numFmtId="0" fontId="3" fillId="0" borderId="1" xfId="452" applyFont="1" applyBorder="1" applyAlignment="1">
      <alignment vertical="center"/>
    </xf>
    <xf numFmtId="0" fontId="3" fillId="4" borderId="1" xfId="452" applyFont="1" applyFill="1" applyBorder="1" applyAlignment="1" applyProtection="1">
      <alignment horizontal="left" vertical="center" indent="1"/>
    </xf>
    <xf numFmtId="193" fontId="1" fillId="0" borderId="1" xfId="16" applyNumberFormat="1" applyFont="1" applyBorder="1" applyAlignment="1" applyProtection="1">
      <alignment horizontal="center" vertical="center"/>
    </xf>
    <xf numFmtId="9" fontId="1" fillId="0" borderId="1" xfId="16" applyNumberFormat="1" applyFont="1" applyBorder="1" applyAlignment="1" applyProtection="1">
      <alignment horizontal="center" vertical="center"/>
    </xf>
    <xf numFmtId="200" fontId="1" fillId="0" borderId="1" xfId="16" applyNumberFormat="1" applyFont="1" applyBorder="1" applyAlignment="1" applyProtection="1">
      <alignment horizontal="center" vertical="center"/>
    </xf>
    <xf numFmtId="0" fontId="1" fillId="4" borderId="1" xfId="452" applyFont="1" applyFill="1" applyBorder="1" applyAlignment="1" applyProtection="1">
      <alignment horizontal="left" vertical="center" indent="2"/>
    </xf>
    <xf numFmtId="193" fontId="1" fillId="0" borderId="1" xfId="0" applyNumberFormat="1" applyFont="1" applyBorder="1" applyAlignment="1" applyProtection="1">
      <alignment horizontal="center" vertical="center" wrapText="1"/>
      <protection locked="0"/>
    </xf>
    <xf numFmtId="193" fontId="6" fillId="0" borderId="1" xfId="452" applyNumberFormat="1" applyFont="1" applyBorder="1" applyAlignment="1">
      <alignment horizontal="center" vertical="center"/>
    </xf>
    <xf numFmtId="193" fontId="1" fillId="0" borderId="1" xfId="452" applyNumberFormat="1" applyFont="1" applyBorder="1" applyAlignment="1">
      <alignment horizontal="center" vertical="center"/>
    </xf>
    <xf numFmtId="193" fontId="15" fillId="0" borderId="1" xfId="16" applyNumberFormat="1" applyFont="1" applyBorder="1" applyAlignment="1" applyProtection="1">
      <alignment horizontal="center" vertical="center"/>
    </xf>
    <xf numFmtId="193" fontId="15" fillId="0" borderId="1" xfId="0" applyNumberFormat="1" applyFont="1" applyBorder="1" applyAlignment="1">
      <alignment horizontal="center" vertical="center"/>
    </xf>
    <xf numFmtId="0" fontId="3" fillId="4" borderId="1" xfId="452" applyFont="1" applyFill="1" applyBorder="1" applyAlignment="1">
      <alignment horizontal="left" vertical="center" indent="1"/>
    </xf>
    <xf numFmtId="9" fontId="1" fillId="0" borderId="1" xfId="452" applyNumberFormat="1" applyFont="1" applyBorder="1" applyAlignment="1">
      <alignment horizontal="center" vertical="center"/>
    </xf>
    <xf numFmtId="187" fontId="1" fillId="0" borderId="1" xfId="452" applyNumberFormat="1" applyFont="1" applyBorder="1" applyAlignment="1">
      <alignment horizontal="center" vertical="center"/>
    </xf>
    <xf numFmtId="0" fontId="1" fillId="4" borderId="1" xfId="452" applyFont="1" applyFill="1" applyBorder="1" applyAlignment="1">
      <alignment horizontal="left" vertical="center" indent="1"/>
    </xf>
    <xf numFmtId="0" fontId="1" fillId="4" borderId="1" xfId="452" applyFont="1" applyFill="1" applyBorder="1" applyAlignment="1">
      <alignment horizontal="left" vertical="center" indent="2"/>
    </xf>
    <xf numFmtId="200" fontId="3" fillId="0" borderId="0" xfId="452" applyNumberFormat="1" applyFont="1" applyAlignment="1">
      <alignment horizontal="center" vertical="center"/>
    </xf>
    <xf numFmtId="0" fontId="3" fillId="0" borderId="10" xfId="452" applyFont="1" applyBorder="1" applyAlignment="1">
      <alignment horizontal="center" vertical="center"/>
    </xf>
    <xf numFmtId="198" fontId="1" fillId="0" borderId="1" xfId="452" applyNumberFormat="1" applyFont="1" applyBorder="1" applyAlignment="1">
      <alignment horizontal="center" vertical="center"/>
    </xf>
    <xf numFmtId="181" fontId="1" fillId="0" borderId="1" xfId="452" applyNumberFormat="1" applyFont="1" applyBorder="1" applyAlignment="1" applyProtection="1">
      <alignment horizontal="center" vertical="center"/>
    </xf>
    <xf numFmtId="181" fontId="1" fillId="0" borderId="1" xfId="452" applyNumberFormat="1" applyFont="1" applyBorder="1" applyAlignment="1">
      <alignment horizontal="center" vertical="center"/>
    </xf>
    <xf numFmtId="190" fontId="2" fillId="4" borderId="0" xfId="452" applyNumberFormat="1" applyFont="1" applyFill="1" applyAlignment="1">
      <alignment horizontal="center" vertical="top"/>
    </xf>
    <xf numFmtId="190" fontId="1" fillId="0" borderId="0" xfId="452" applyNumberFormat="1" applyFont="1" applyAlignment="1">
      <alignment horizontal="center" vertical="center"/>
    </xf>
    <xf numFmtId="181" fontId="1" fillId="4" borderId="0" xfId="452" applyNumberFormat="1" applyFont="1" applyFill="1" applyAlignment="1">
      <alignment horizontal="right" vertical="center"/>
    </xf>
    <xf numFmtId="190" fontId="3" fillId="4" borderId="1" xfId="452" applyNumberFormat="1" applyFont="1" applyFill="1" applyBorder="1" applyAlignment="1">
      <alignment horizontal="center" vertical="center"/>
    </xf>
    <xf numFmtId="200" fontId="3" fillId="4" borderId="1" xfId="452" applyNumberFormat="1" applyFont="1" applyFill="1" applyBorder="1" applyAlignment="1">
      <alignment horizontal="center" vertical="center"/>
    </xf>
    <xf numFmtId="181" fontId="3" fillId="4" borderId="1" xfId="452" applyNumberFormat="1" applyFont="1" applyFill="1" applyBorder="1" applyAlignment="1" applyProtection="1">
      <alignment horizontal="center" vertical="center" wrapText="1"/>
    </xf>
    <xf numFmtId="9" fontId="1" fillId="4" borderId="1" xfId="16" applyNumberFormat="1" applyFont="1" applyFill="1" applyBorder="1" applyAlignment="1" applyProtection="1">
      <alignment horizontal="center" vertical="center"/>
    </xf>
    <xf numFmtId="200" fontId="1" fillId="0" borderId="1" xfId="0" applyNumberFormat="1" applyFont="1" applyBorder="1" applyAlignment="1" applyProtection="1">
      <alignment horizontal="center" vertical="center" wrapText="1"/>
      <protection locked="0"/>
    </xf>
    <xf numFmtId="9" fontId="1" fillId="4" borderId="3" xfId="16" applyNumberFormat="1" applyFont="1" applyFill="1" applyBorder="1" applyAlignment="1" applyProtection="1">
      <alignment horizontal="center" vertical="center"/>
    </xf>
    <xf numFmtId="200" fontId="6" fillId="0" borderId="1" xfId="452" applyNumberFormat="1" applyFont="1" applyBorder="1" applyAlignment="1">
      <alignment horizontal="center" vertical="center"/>
    </xf>
    <xf numFmtId="10" fontId="1" fillId="4" borderId="1" xfId="26" applyNumberFormat="1" applyFont="1" applyFill="1" applyBorder="1" applyAlignment="1">
      <alignment horizontal="center" vertical="center"/>
    </xf>
    <xf numFmtId="9" fontId="1" fillId="0" borderId="0" xfId="26" applyNumberFormat="1" applyFont="1" applyAlignment="1">
      <alignment vertical="center"/>
    </xf>
    <xf numFmtId="4" fontId="10" fillId="2" borderId="11" xfId="0" applyNumberFormat="1" applyFont="1" applyFill="1" applyBorder="1" applyAlignment="1">
      <alignment horizontal="right" vertical="center"/>
    </xf>
    <xf numFmtId="190" fontId="1" fillId="5" borderId="0" xfId="16" applyNumberFormat="1" applyFont="1" applyFill="1" applyAlignment="1" applyProtection="1">
      <alignment horizontal="center" vertical="center"/>
    </xf>
    <xf numFmtId="190" fontId="1" fillId="0" borderId="0" xfId="16" applyNumberFormat="1" applyFont="1" applyAlignment="1" applyProtection="1">
      <alignment horizontal="center" vertical="center"/>
    </xf>
    <xf numFmtId="4" fontId="10" fillId="2" borderId="0" xfId="0" applyNumberFormat="1" applyFont="1" applyFill="1" applyAlignment="1">
      <alignment horizontal="right" vertical="center"/>
    </xf>
    <xf numFmtId="0" fontId="3" fillId="0" borderId="0" xfId="555" applyFont="1" applyAlignment="1">
      <alignment vertical="center"/>
    </xf>
    <xf numFmtId="0" fontId="1" fillId="4" borderId="0" xfId="555" applyFont="1" applyFill="1" applyAlignment="1">
      <alignment vertical="center"/>
    </xf>
    <xf numFmtId="0" fontId="2" fillId="4" borderId="0" xfId="555" applyFont="1" applyFill="1" applyAlignment="1">
      <alignment horizontal="center" vertical="top"/>
    </xf>
    <xf numFmtId="181" fontId="1" fillId="4" borderId="0" xfId="555" applyNumberFormat="1" applyFont="1" applyFill="1" applyAlignment="1">
      <alignment horizontal="right" vertical="center"/>
    </xf>
    <xf numFmtId="0" fontId="1" fillId="4" borderId="1" xfId="555" applyFont="1" applyFill="1" applyBorder="1" applyAlignment="1">
      <alignment horizontal="center" vertical="center"/>
    </xf>
    <xf numFmtId="187" fontId="1" fillId="4" borderId="1" xfId="555" applyNumberFormat="1" applyFont="1" applyFill="1" applyBorder="1" applyAlignment="1">
      <alignment horizontal="center" vertical="center"/>
    </xf>
    <xf numFmtId="0" fontId="1" fillId="4" borderId="1" xfId="555" applyFont="1" applyFill="1" applyBorder="1" applyAlignment="1">
      <alignment horizontal="center" vertical="center" wrapText="1"/>
    </xf>
    <xf numFmtId="181" fontId="1" fillId="4" borderId="1" xfId="452" applyNumberFormat="1" applyFont="1" applyFill="1" applyBorder="1" applyAlignment="1" applyProtection="1">
      <alignment horizontal="center" vertical="center" wrapText="1"/>
    </xf>
    <xf numFmtId="0" fontId="3" fillId="4" borderId="1" xfId="555" applyFont="1" applyFill="1" applyBorder="1" applyAlignment="1">
      <alignment horizontal="left" vertical="center" wrapText="1" indent="1"/>
    </xf>
    <xf numFmtId="187" fontId="1" fillId="0" borderId="1" xfId="555" applyNumberFormat="1" applyFont="1" applyBorder="1" applyAlignment="1">
      <alignment horizontal="center" vertical="center"/>
    </xf>
    <xf numFmtId="9" fontId="1" fillId="0" borderId="1" xfId="555" applyNumberFormat="1" applyFont="1" applyBorder="1" applyAlignment="1">
      <alignment horizontal="center" vertical="center"/>
    </xf>
    <xf numFmtId="9" fontId="1" fillId="4" borderId="1" xfId="555" applyNumberFormat="1" applyFont="1" applyFill="1" applyBorder="1" applyAlignment="1">
      <alignment horizontal="center" vertical="center"/>
    </xf>
    <xf numFmtId="0" fontId="3" fillId="4" borderId="1" xfId="555" applyFont="1" applyFill="1" applyBorder="1" applyAlignment="1">
      <alignment horizontal="left" vertical="center" indent="1"/>
    </xf>
    <xf numFmtId="193" fontId="1" fillId="4" borderId="1" xfId="555" applyNumberFormat="1" applyFont="1" applyFill="1" applyBorder="1" applyAlignment="1">
      <alignment horizontal="center" vertical="center"/>
    </xf>
    <xf numFmtId="0" fontId="1" fillId="4" borderId="1" xfId="555" applyFont="1" applyFill="1" applyBorder="1" applyAlignment="1">
      <alignment horizontal="left" vertical="center" indent="2"/>
    </xf>
    <xf numFmtId="193" fontId="1" fillId="0" borderId="1" xfId="26" applyNumberFormat="1" applyFont="1" applyBorder="1" applyAlignment="1">
      <alignment horizontal="center" vertical="center"/>
    </xf>
    <xf numFmtId="9" fontId="1" fillId="0" borderId="1" xfId="26" applyNumberFormat="1" applyFont="1" applyBorder="1" applyAlignment="1">
      <alignment horizontal="center" vertical="center"/>
    </xf>
    <xf numFmtId="193" fontId="1" fillId="4" borderId="1" xfId="14" applyNumberFormat="1" applyFont="1" applyFill="1" applyBorder="1" applyAlignment="1">
      <alignment horizontal="center" vertical="center"/>
    </xf>
    <xf numFmtId="187" fontId="1" fillId="4" borderId="1" xfId="14" applyNumberFormat="1" applyFont="1" applyFill="1" applyBorder="1" applyAlignment="1">
      <alignment horizontal="center" vertical="center"/>
    </xf>
    <xf numFmtId="9" fontId="1" fillId="4" borderId="1" xfId="26" applyNumberFormat="1" applyFont="1" applyFill="1" applyBorder="1" applyAlignment="1">
      <alignment horizontal="center" vertical="center"/>
    </xf>
    <xf numFmtId="0" fontId="1" fillId="0" borderId="1" xfId="555" applyFont="1" applyBorder="1" applyAlignment="1">
      <alignment horizontal="left" vertical="center" indent="1"/>
    </xf>
    <xf numFmtId="193" fontId="1" fillId="0" borderId="1" xfId="557" applyNumberFormat="1" applyFont="1" applyBorder="1" applyAlignment="1">
      <alignment horizontal="center" vertical="center"/>
    </xf>
    <xf numFmtId="187" fontId="1" fillId="4" borderId="1" xfId="557" applyNumberFormat="1" applyFont="1" applyFill="1" applyBorder="1" applyAlignment="1">
      <alignment horizontal="center" vertical="center"/>
    </xf>
    <xf numFmtId="0" fontId="3" fillId="0" borderId="1" xfId="555" applyFont="1" applyBorder="1" applyAlignment="1">
      <alignment horizontal="left" vertical="center" indent="1"/>
    </xf>
    <xf numFmtId="193" fontId="1" fillId="4" borderId="1" xfId="557" applyNumberFormat="1" applyFont="1" applyFill="1" applyBorder="1" applyAlignment="1">
      <alignment horizontal="center" vertical="center"/>
    </xf>
  </cellXfs>
  <cellStyles count="886">
    <cellStyle name="常规" xfId="0" builtinId="0"/>
    <cellStyle name="差_gdp" xfId="1"/>
    <cellStyle name="货币[0]" xfId="2" builtinId="7"/>
    <cellStyle name="货币" xfId="3" builtinId="4"/>
    <cellStyle name="60% - 着色 2" xfId="4"/>
    <cellStyle name="输入" xfId="5" builtinId="20"/>
    <cellStyle name="差_30云南_1" xfId="6"/>
    <cellStyle name="20% - 强调文字颜色 3" xfId="7" builtinId="38"/>
    <cellStyle name="差_行政公检法测算_民生政策最低支出需求" xfId="8"/>
    <cellStyle name="差_县市旗测算-新科目（20080627）_县市旗测算-新科目（含人口规模效应）" xfId="9"/>
    <cellStyle name="差_县区合并测算20080421_民生政策最低支出需求" xfId="10"/>
    <cellStyle name="20% - 强调文字颜色 1 2" xfId="11"/>
    <cellStyle name="差_30云南_1_财力性转移支付2010年预算参考数" xfId="12"/>
    <cellStyle name="Accent2 - 40%" xfId="13"/>
    <cellStyle name="千位分隔[0]" xfId="14" builtinId="6"/>
    <cellStyle name="差_县市旗测算20080508" xfId="15"/>
    <cellStyle name="千位分隔" xfId="16" builtinId="3"/>
    <cellStyle name="差_市辖区测算-新科目（20080626）" xfId="17"/>
    <cellStyle name="差_自行调整差异系数顺序" xfId="18"/>
    <cellStyle name="20% - Accent4" xfId="19"/>
    <cellStyle name="40% - 强调文字颜色 3" xfId="20" builtinId="39"/>
    <cellStyle name="差" xfId="21" builtinId="27"/>
    <cellStyle name="超链接" xfId="22" builtinId="8"/>
    <cellStyle name="差_缺口县区测算(财政部标准)" xfId="23"/>
    <cellStyle name="Accent2 - 60%" xfId="24"/>
    <cellStyle name="60% - 强调文字颜色 3" xfId="25" builtinId="40"/>
    <cellStyle name="百分比" xfId="26" builtinId="5"/>
    <cellStyle name="已访问的超链接" xfId="27" builtinId="9"/>
    <cellStyle name="注释" xfId="28" builtinId="10"/>
    <cellStyle name="差_安徽 缺口县区测算(地方填报)1_财力性转移支付2010年预算参考数" xfId="29"/>
    <cellStyle name="60% - 强调文字颜色 2" xfId="30" builtinId="36"/>
    <cellStyle name="标题 4" xfId="31" builtinId="19"/>
    <cellStyle name="警告文本" xfId="32" builtinId="11"/>
    <cellStyle name="标题" xfId="33" builtinId="15"/>
    <cellStyle name="差_2006年28四川" xfId="34"/>
    <cellStyle name="解释性文本" xfId="35" builtinId="53"/>
    <cellStyle name="百分比 4" xfId="36"/>
    <cellStyle name="标题 1" xfId="37" builtinId="16"/>
    <cellStyle name="差_测算结果汇总_财力性转移支付2010年预算参考数" xfId="38"/>
    <cellStyle name="百分比 5" xfId="39"/>
    <cellStyle name="差_核定人数下发表" xfId="40"/>
    <cellStyle name="标题 2" xfId="41" builtinId="17"/>
    <cellStyle name="差_农林水和城市维护标准支出20080505－县区合计_财力性转移支付2010年预算参考数" xfId="42"/>
    <cellStyle name="差_测算结果_财力性转移支付2010年预算参考数" xfId="43"/>
    <cellStyle name="60% - 强调文字颜色 1" xfId="44" builtinId="32"/>
    <cellStyle name="标题 3" xfId="45" builtinId="18"/>
    <cellStyle name="60% - 强调文字颜色 4" xfId="46" builtinId="44"/>
    <cellStyle name="输出" xfId="47" builtinId="21"/>
    <cellStyle name="Input" xfId="48"/>
    <cellStyle name="常规 26" xfId="49"/>
    <cellStyle name="计算" xfId="50" builtinId="22"/>
    <cellStyle name="40% - 强调文字颜色 4 2" xfId="51"/>
    <cellStyle name="差_2007一般预算支出口径剔除表" xfId="52"/>
    <cellStyle name="检查单元格" xfId="53" builtinId="23"/>
    <cellStyle name="20% - 强调文字颜色 6" xfId="54" builtinId="50"/>
    <cellStyle name="Currency [0]" xfId="55"/>
    <cellStyle name="强调文字颜色 2" xfId="56" builtinId="33"/>
    <cellStyle name="链接单元格" xfId="57" builtinId="24"/>
    <cellStyle name="汇总" xfId="58" builtinId="25"/>
    <cellStyle name="差_Book2" xfId="59"/>
    <cellStyle name="差_平邑_财力性转移支付2010年预算参考数" xfId="60"/>
    <cellStyle name="好" xfId="61" builtinId="26"/>
    <cellStyle name="Heading 3" xfId="62"/>
    <cellStyle name="差_教育(按照总人口测算）—20080416_县市旗测算-新科目（含人口规模效应）_财力性转移支付2010年预算参考数" xfId="63"/>
    <cellStyle name="适中" xfId="64" builtinId="28"/>
    <cellStyle name="20% - 强调文字颜色 5" xfId="65" builtinId="46"/>
    <cellStyle name="强调文字颜色 1" xfId="66" builtinId="29"/>
    <cellStyle name="差_行政（人员）_县市旗测算-新科目（含人口规模效应）" xfId="67"/>
    <cellStyle name="20% - 强调文字颜色 1" xfId="68" builtinId="30"/>
    <cellStyle name="40% - 强调文字颜色 1" xfId="69" builtinId="31"/>
    <cellStyle name="差_县市旗测算-新科目（20080626）_不含人员经费系数" xfId="70"/>
    <cellStyle name="20% - 强调文字颜色 2" xfId="71" builtinId="34"/>
    <cellStyle name="40% - 强调文字颜色 2" xfId="72" builtinId="35"/>
    <cellStyle name="差_教育(按照总人口测算）—20080416_不含人员经费系数_财力性转移支付2010年预算参考数" xfId="73"/>
    <cellStyle name="强调文字颜色 3" xfId="74" builtinId="37"/>
    <cellStyle name="差_2006年34青海_财力性转移支付2010年预算参考数" xfId="75"/>
    <cellStyle name="差_其他部门(按照总人口测算）—20080416_不含人员经费系数_财力性转移支付2010年预算参考数" xfId="76"/>
    <cellStyle name="强调文字颜色 4" xfId="77" builtinId="41"/>
    <cellStyle name="20% - 强调文字颜色 4" xfId="78" builtinId="42"/>
    <cellStyle name="好_其他部门(按照总人口测算）—20080416_县市旗测算-新科目（含人口规模效应）_财力性转移支付2010年预算参考数" xfId="79"/>
    <cellStyle name="20% - 着色 1" xfId="80"/>
    <cellStyle name="40% - 强调文字颜色 4" xfId="81" builtinId="43"/>
    <cellStyle name="强调文字颜色 5" xfId="82" builtinId="45"/>
    <cellStyle name="差_行政公检法测算_县市旗测算-新科目（含人口规模效应）" xfId="83"/>
    <cellStyle name="20% - 着色 2" xfId="84"/>
    <cellStyle name="40% - 强调文字颜色 5" xfId="85" builtinId="47"/>
    <cellStyle name="差_行政(燃修费)_民生政策最低支出需求" xfId="86"/>
    <cellStyle name="差_2006年全省财力计算表（中央、决算）" xfId="87"/>
    <cellStyle name="差_分县成本差异系数_民生政策最低支出需求_财力性转移支付2010年预算参考数" xfId="88"/>
    <cellStyle name="差_市辖区测算20080510_民生政策最低支出需求_财力性转移支付2010年预算参考数" xfId="89"/>
    <cellStyle name="60% - 强调文字颜色 5" xfId="90" builtinId="48"/>
    <cellStyle name="强调文字颜色 6" xfId="91" builtinId="49"/>
    <cellStyle name="差_2_财力性转移支付2010年预算参考数" xfId="92"/>
    <cellStyle name="20% - 着色 3" xfId="93"/>
    <cellStyle name="40% - 强调文字颜色 6" xfId="94" builtinId="51"/>
    <cellStyle name="60% - 强调文字颜色 6" xfId="95" builtinId="52"/>
    <cellStyle name="_ET_STYLE_NoName_00_" xfId="96"/>
    <cellStyle name="20% - Accent2" xfId="97"/>
    <cellStyle name="20% - Accent3" xfId="98"/>
    <cellStyle name="差_县市旗测算-新科目（20080626）_民生政策最低支出需求" xfId="99"/>
    <cellStyle name="好_11大理_财力性转移支付2010年预算参考数" xfId="100"/>
    <cellStyle name="20% - Accent5" xfId="101"/>
    <cellStyle name="20% - Accent6" xfId="102"/>
    <cellStyle name="差_2006年30云南" xfId="103"/>
    <cellStyle name="差_其他部门(按照总人口测算）—20080416_县市旗测算-新科目（含人口规模效应）_财力性转移支付2010年预算参考数" xfId="104"/>
    <cellStyle name="?鹎%U龡&amp;H齲_x0001_C铣_x0014__x0007__x0001__x0001_" xfId="105"/>
    <cellStyle name="20% - Accent1" xfId="106"/>
    <cellStyle name="Accent1 - 20%" xfId="107"/>
    <cellStyle name="差_2008年全省汇总收支计算表_财力性转移支付2010年预算参考数" xfId="108"/>
    <cellStyle name="20% - 强调文字颜色 2 2" xfId="109"/>
    <cellStyle name="20% - 强调文字颜色 3 2" xfId="110"/>
    <cellStyle name="Heading 2" xfId="111"/>
    <cellStyle name="差_自行调整差异系数顺序_财力性转移支付2010年预算参考数" xfId="112"/>
    <cellStyle name="20% - 强调文字颜色 4 2" xfId="113"/>
    <cellStyle name="常规 3" xfId="114"/>
    <cellStyle name="20% - 强调文字颜色 5 2" xfId="115"/>
    <cellStyle name="20% - 强调文字颜色 6 2" xfId="116"/>
    <cellStyle name="差_重点民生支出需求测算表社保（农村低保）081112" xfId="117"/>
    <cellStyle name="20% - 着色 4" xfId="118"/>
    <cellStyle name="差_核定人数对比" xfId="119"/>
    <cellStyle name="20% - 着色 5" xfId="120"/>
    <cellStyle name="着色 1" xfId="121"/>
    <cellStyle name="差_人员工资和公用经费3_财力性转移支付2010年预算参考数" xfId="122"/>
    <cellStyle name="20% - 着色 6" xfId="123"/>
    <cellStyle name="Accent2 - 20%" xfId="124"/>
    <cellStyle name="40% - Accent1" xfId="125"/>
    <cellStyle name="差_22湖南_财力性转移支付2010年预算参考数" xfId="126"/>
    <cellStyle name="40% - Accent2" xfId="127"/>
    <cellStyle name="差_不含人员经费系数_财力性转移支付2010年预算参考数" xfId="128"/>
    <cellStyle name="40% - Accent3" xfId="129"/>
    <cellStyle name="差_汇总表_财力性转移支付2010年预算参考数" xfId="130"/>
    <cellStyle name="差_云南 缺口县区测算(地方填报)" xfId="131"/>
    <cellStyle name="好_山东省民生支出标准" xfId="132"/>
    <cellStyle name="40% - Accent4" xfId="133"/>
    <cellStyle name="Normal - Style1" xfId="134"/>
    <cellStyle name="警告文本 2" xfId="135"/>
    <cellStyle name="40% - Accent5" xfId="136"/>
    <cellStyle name="40% - Accent6" xfId="137"/>
    <cellStyle name="40% - 强调文字颜色 1 2" xfId="138"/>
    <cellStyle name="40% - 强调文字颜色 2 2" xfId="139"/>
    <cellStyle name="40% - 强调文字颜色 3 2" xfId="140"/>
    <cellStyle name="40% - 强调文字颜色 5 2" xfId="141"/>
    <cellStyle name="40% - 强调文字颜色 6 2" xfId="142"/>
    <cellStyle name="差_03昭通" xfId="143"/>
    <cellStyle name="差_行政公检法测算_不含人员经费系数" xfId="144"/>
    <cellStyle name="差_行政公检法测算_不含人员经费系数_财力性转移支付2010年预算参考数" xfId="145"/>
    <cellStyle name="常规 4_2008年横排表0721" xfId="146"/>
    <cellStyle name="40% - 着色 1" xfId="147"/>
    <cellStyle name="差_数据--基础数据--预算组--2015年人代会预算部分--2015.01.20--人代会前第6稿--按姚局意见改--调市级项级明细_政府预算公开模板" xfId="148"/>
    <cellStyle name="40% - 着色 2" xfId="149"/>
    <cellStyle name="好_市辖区测算-新科目（20080626）_民生政策最低支出需求" xfId="150"/>
    <cellStyle name="差_河南 缺口县区测算(地方填报白)_财力性转移支付2010年预算参考数" xfId="151"/>
    <cellStyle name="40% - 着色 3" xfId="152"/>
    <cellStyle name="差_行政(燃修费)" xfId="153"/>
    <cellStyle name="40% - 着色 4" xfId="154"/>
    <cellStyle name="40% - 着色 5" xfId="155"/>
    <cellStyle name="40% - 着色 6" xfId="156"/>
    <cellStyle name="60% - Accent1" xfId="157"/>
    <cellStyle name="60% - Accent2" xfId="158"/>
    <cellStyle name="差_市辖区测算20080510_县市旗测算-新科目（含人口规模效应）_财力性转移支付2010年预算参考数" xfId="159"/>
    <cellStyle name="差_同德" xfId="160"/>
    <cellStyle name="Comma_1995" xfId="161"/>
    <cellStyle name="常规 2 2" xfId="162"/>
    <cellStyle name="60% - Accent3" xfId="163"/>
    <cellStyle name="常规 2 3" xfId="164"/>
    <cellStyle name="60% - Accent4" xfId="165"/>
    <cellStyle name="差_县区合并测算20080421_县市旗测算-新科目（含人口规模效应）_财力性转移支付2010年预算参考数" xfId="166"/>
    <cellStyle name="强调文字颜色 4 2" xfId="167"/>
    <cellStyle name="60% - Accent5" xfId="168"/>
    <cellStyle name="60% - Accent6" xfId="169"/>
    <cellStyle name="60% - 强调文字颜色 1 2" xfId="170"/>
    <cellStyle name="Heading 4" xfId="171"/>
    <cellStyle name="60% - 强调文字颜色 2 2" xfId="172"/>
    <cellStyle name="好_县市旗测算20080508_不含人员经费系数_财力性转移支付2010年预算参考数" xfId="173"/>
    <cellStyle name="常规 5" xfId="174"/>
    <cellStyle name="差_34青海_财力性转移支付2010年预算参考数" xfId="175"/>
    <cellStyle name="差_文体广播事业(按照总人口测算）—20080416_民生政策最低支出需求_财力性转移支付2010年预算参考数" xfId="176"/>
    <cellStyle name="60% - 强调文字颜色 3 2" xfId="177"/>
    <cellStyle name="60% - 强调文字颜色 4 2" xfId="178"/>
    <cellStyle name="Neutral" xfId="179"/>
    <cellStyle name="60% - 强调文字颜色 5 2" xfId="180"/>
    <cellStyle name="差_行政公检法测算_民生政策最低支出需求_财力性转移支付2010年预算参考数" xfId="181"/>
    <cellStyle name="60% - 强调文字颜色 6 2" xfId="182"/>
    <cellStyle name="60% - 着色 1" xfId="183"/>
    <cellStyle name="60% - 着色 3" xfId="184"/>
    <cellStyle name="60% - 着色 4" xfId="185"/>
    <cellStyle name="标题 1 2" xfId="186"/>
    <cellStyle name="差_2007年收支情况及2008年收支预计表(汇总表)_财力性转移支付2010年预算参考数" xfId="187"/>
    <cellStyle name="60% - 着色 5" xfId="188"/>
    <cellStyle name="差_行政(燃修费)_不含人员经费系数_财力性转移支付2010年预算参考数" xfId="189"/>
    <cellStyle name="60% - 着色 6" xfId="190"/>
    <cellStyle name="Accent1" xfId="191"/>
    <cellStyle name="Accent1 - 40%" xfId="192"/>
    <cellStyle name="Accent1 - 60%" xfId="193"/>
    <cellStyle name="差_县市旗测算20080508_民生政策最低支出需求" xfId="194"/>
    <cellStyle name="Accent1_2006年33甘肃" xfId="195"/>
    <cellStyle name="差_人员工资和公用经费3" xfId="196"/>
    <cellStyle name="Accent2" xfId="197"/>
    <cellStyle name="Accent2_2006年33甘肃" xfId="198"/>
    <cellStyle name="Accent3" xfId="199"/>
    <cellStyle name="Accent3 - 20%" xfId="200"/>
    <cellStyle name="Accent3 - 40%" xfId="201"/>
    <cellStyle name="差_县市旗测算20080508_民生政策最低支出需求_财力性转移支付2010年预算参考数" xfId="202"/>
    <cellStyle name="Accent3 - 60%" xfId="203"/>
    <cellStyle name="差_县市旗测算-新科目（20080627）" xfId="204"/>
    <cellStyle name="Accent3_2006年33甘肃" xfId="205"/>
    <cellStyle name="差_县市旗测算20080508_县市旗测算-新科目（含人口规模效应）_财力性转移支付2010年预算参考数" xfId="206"/>
    <cellStyle name="Accent4" xfId="207"/>
    <cellStyle name="Accent4 - 20%" xfId="208"/>
    <cellStyle name="差_2006年22湖南_财力性转移支付2010年预算参考数" xfId="209"/>
    <cellStyle name="Accent4 - 40%" xfId="210"/>
    <cellStyle name="好_行政(燃修费)" xfId="211"/>
    <cellStyle name="Accent4 - 60%" xfId="212"/>
    <cellStyle name="差_安徽 缺口县区测算(地方填报)1" xfId="213"/>
    <cellStyle name="Accent5" xfId="214"/>
    <cellStyle name="差_县区合并测算20080423(按照各省比重）_县市旗测算-新科目（含人口规模效应）_财力性转移支付2010年预算参考数" xfId="215"/>
    <cellStyle name="Accent5 - 20%" xfId="216"/>
    <cellStyle name="好_不含人员经费系数_财力性转移支付2010年预算参考数" xfId="217"/>
    <cellStyle name="Accent5 - 40%" xfId="218"/>
    <cellStyle name="Accent5 - 60%" xfId="219"/>
    <cellStyle name="差_2006年28四川_财力性转移支付2010年预算参考数" xfId="220"/>
    <cellStyle name="常规 12" xfId="221"/>
    <cellStyle name="Accent6" xfId="222"/>
    <cellStyle name="Accent6 - 20%" xfId="223"/>
    <cellStyle name="Accent6 - 40%" xfId="224"/>
    <cellStyle name="差_07临沂" xfId="225"/>
    <cellStyle name="Accent6 - 60%" xfId="226"/>
    <cellStyle name="Accent6_2006年33甘肃" xfId="227"/>
    <cellStyle name="差_数据--基础数据--预算组--2015年人代会预算部分--2015.01.20--人代会前第6稿--按姚局意见改--调市级项级明细" xfId="228"/>
    <cellStyle name="Bad" xfId="229"/>
    <cellStyle name="好_缺口县区测算(按2007支出增长25%测算)" xfId="230"/>
    <cellStyle name="Calc Currency (0)" xfId="231"/>
    <cellStyle name="Calculation" xfId="232"/>
    <cellStyle name="常规_表二---电子版" xfId="233"/>
    <cellStyle name="差_530623_2006年县级财政报表附表" xfId="234"/>
    <cellStyle name="差_数据--基础数据--预算组--2015年人代会预算部分--2015.01.20--人代会前第6稿--按姚局意见改--调市级项级明细_天津市2017年预算公开表样" xfId="235"/>
    <cellStyle name="Check Cell" xfId="236"/>
    <cellStyle name="常规 15" xfId="237"/>
    <cellStyle name="常规 20" xfId="238"/>
    <cellStyle name="ColLevel_0" xfId="239"/>
    <cellStyle name="差_数据--基础数据--预算组--2015年人代会预算部分--2015.01.20--人代会前第6稿--按姚局意见改--调市级项级明细_西青区2016年政府预算公开表" xfId="240"/>
    <cellStyle name="Comma [0]" xfId="241"/>
    <cellStyle name="통화_BOILER-CO1" xfId="242"/>
    <cellStyle name="comma zerodec" xfId="243"/>
    <cellStyle name="Currency_1995" xfId="244"/>
    <cellStyle name="差_河南 缺口县区测算(地方填报白)" xfId="245"/>
    <cellStyle name="Currency1" xfId="246"/>
    <cellStyle name="差_一般预算支出口径剔除表_财力性转移支付2010年预算参考数" xfId="247"/>
    <cellStyle name="常规 13" xfId="248"/>
    <cellStyle name="Date" xfId="249"/>
    <cellStyle name="Dollar (zero dec)" xfId="250"/>
    <cellStyle name="Explanatory Text" xfId="251"/>
    <cellStyle name="差_1110洱源县" xfId="252"/>
    <cellStyle name="Fixed" xfId="253"/>
    <cellStyle name="差_文体广播事业(按照总人口测算）—20080416_不含人员经费系数" xfId="254"/>
    <cellStyle name="Good" xfId="255"/>
    <cellStyle name="常规 10" xfId="256"/>
    <cellStyle name="Grey" xfId="257"/>
    <cellStyle name="标题 2 2" xfId="258"/>
    <cellStyle name="差_行政公检法测算" xfId="259"/>
    <cellStyle name="Header1" xfId="260"/>
    <cellStyle name="Header2" xfId="261"/>
    <cellStyle name="Heading 1" xfId="262"/>
    <cellStyle name="HEADING1" xfId="263"/>
    <cellStyle name="HEADING2" xfId="264"/>
    <cellStyle name="Input [yellow]" xfId="265"/>
    <cellStyle name="好_行政(燃修费)_不含人员经费系数_财力性转移支付2010年预算参考数" xfId="266"/>
    <cellStyle name="Input_20121229 提供执行转移支付" xfId="267"/>
    <cellStyle name="归盒啦_95" xfId="268"/>
    <cellStyle name="Linked Cell" xfId="269"/>
    <cellStyle name="差_09黑龙江_财力性转移支付2010年预算参考数" xfId="270"/>
    <cellStyle name="no dec" xfId="271"/>
    <cellStyle name="好_2007年一般预算支出剔除_财力性转移支付2010年预算参考数" xfId="272"/>
    <cellStyle name="差_27重庆" xfId="273"/>
    <cellStyle name="Norma,_laroux_4_营业在建 (2)_E21" xfId="274"/>
    <cellStyle name="Normal_#10-Headcount" xfId="275"/>
    <cellStyle name="差_县区合并测算20080423(按照各省比重）_不含人员经费系数" xfId="276"/>
    <cellStyle name="Note" xfId="277"/>
    <cellStyle name="Output" xfId="278"/>
    <cellStyle name="Percent [2]" xfId="279"/>
    <cellStyle name="Percent_laroux" xfId="280"/>
    <cellStyle name="差_缺口县区测算(按核定人数)_财力性转移支付2010年预算参考数" xfId="281"/>
    <cellStyle name="RowLevel_0" xfId="282"/>
    <cellStyle name="Title" xfId="283"/>
    <cellStyle name="常规 2" xfId="284"/>
    <cellStyle name="好_农林水和城市维护标准支出20080505－县区合计_不含人员经费系数" xfId="285"/>
    <cellStyle name="Total" xfId="286"/>
    <cellStyle name="Warning Text" xfId="287"/>
    <cellStyle name="百分比 2" xfId="288"/>
    <cellStyle name="差_12滨州_财力性转移支付2010年预算参考数" xfId="289"/>
    <cellStyle name="百分比 3" xfId="290"/>
    <cellStyle name="差_县市旗测算-新科目（20080626）_县市旗测算-新科目（含人口规模效应）_财力性转移支付2010年预算参考数" xfId="291"/>
    <cellStyle name="差_30云南" xfId="292"/>
    <cellStyle name="标题 3 2" xfId="293"/>
    <cellStyle name="差_农林水和城市维护标准支出20080505－县区合计_县市旗测算-新科目（含人口规模效应）" xfId="294"/>
    <cellStyle name="差_文体广播事业(按照总人口测算）—20080416_财力性转移支付2010年预算参考数" xfId="295"/>
    <cellStyle name="千位分隔 3" xfId="296"/>
    <cellStyle name="标题 4 2" xfId="297"/>
    <cellStyle name="差_数据--基础数据--预算组--2015年人代会预算部分--2015.01.20--人代会前第6稿--按姚局意见改--调市级项级明细_2015年决算公开表" xfId="298"/>
    <cellStyle name="好_第一部分：综合全" xfId="299"/>
    <cellStyle name="标题 5" xfId="300"/>
    <cellStyle name="差_青海 缺口县区测算(地方填报)" xfId="301"/>
    <cellStyle name="表标题" xfId="302"/>
    <cellStyle name="差_丽江汇总" xfId="303"/>
    <cellStyle name="差 2" xfId="304"/>
    <cellStyle name="差_教育(按照总人口测算）—20080416_不含人员经费系数" xfId="305"/>
    <cellStyle name="差_缺口县区测算(财政部标准)_财力性转移支付2010年预算参考数" xfId="306"/>
    <cellStyle name="差_00省级(打印)" xfId="307"/>
    <cellStyle name="差_2006年27重庆_财力性转移支付2010年预算参考数" xfId="308"/>
    <cellStyle name="差_0502通海县" xfId="309"/>
    <cellStyle name="差_文体广播事业(按照总人口测算）—20080416" xfId="310"/>
    <cellStyle name="好_河南 缺口县区测算(地方填报白)" xfId="311"/>
    <cellStyle name="差_05潍坊" xfId="312"/>
    <cellStyle name="差_0605石屏县" xfId="313"/>
    <cellStyle name="差_其他部门(按照总人口测算）—20080416_财力性转移支付2010年预算参考数" xfId="314"/>
    <cellStyle name="差_0605石屏县_财力性转移支付2010年预算参考数" xfId="315"/>
    <cellStyle name="差_09黑龙江" xfId="316"/>
    <cellStyle name="差_1" xfId="317"/>
    <cellStyle name="差_1_财力性转移支付2010年预算参考数" xfId="318"/>
    <cellStyle name="差_分县成本差异系数_民生政策最低支出需求" xfId="319"/>
    <cellStyle name="差_市辖区测算20080510_民生政策最低支出需求" xfId="320"/>
    <cellStyle name="差_数据--基础数据--预算组--2015年人代会预算部分--2015.01.20--人代会前第6稿--按姚局意见改--调市级项级明细_2016年西青区预算公开表" xfId="321"/>
    <cellStyle name="差_1110洱源县_财力性转移支付2010年预算参考数" xfId="322"/>
    <cellStyle name="差_11大理" xfId="323"/>
    <cellStyle name="差_11大理_财力性转移支付2010年预算参考数" xfId="324"/>
    <cellStyle name="差_12滨州" xfId="325"/>
    <cellStyle name="差_14安徽" xfId="326"/>
    <cellStyle name="差_云南省2008年转移支付测算——州市本级考核部分及政策性测算" xfId="327"/>
    <cellStyle name="好_00省级(打印)" xfId="328"/>
    <cellStyle name="差_14安徽_财力性转移支付2010年预算参考数" xfId="329"/>
    <cellStyle name="差_云南省2008年转移支付测算——州市本级考核部分及政策性测算_财力性转移支付2010年预算参考数" xfId="330"/>
    <cellStyle name="差_2" xfId="331"/>
    <cellStyle name="差_2006年22湖南" xfId="332"/>
    <cellStyle name="差_2006年27重庆" xfId="333"/>
    <cellStyle name="差_2006年33甘肃" xfId="334"/>
    <cellStyle name="差_卫生(按照总人口测算）—20080416_县市旗测算-新科目（含人口规模效应）" xfId="335"/>
    <cellStyle name="差_2006年34青海" xfId="336"/>
    <cellStyle name="差_其他部门(按照总人口测算）—20080416_不含人员经费系数" xfId="337"/>
    <cellStyle name="差_2006年水利统计指标统计表" xfId="338"/>
    <cellStyle name="差_2006年水利统计指标统计表_财力性转移支付2010年预算参考数" xfId="339"/>
    <cellStyle name="差_2007年收支情况及2008年收支预计表(汇总表)" xfId="340"/>
    <cellStyle name="差_2007年一般预算支出剔除" xfId="341"/>
    <cellStyle name="差_2007年一般预算支出剔除_财力性转移支付2010年预算参考数" xfId="342"/>
    <cellStyle name="差_2007一般预算支出口径剔除表_财力性转移支付2010年预算参考数" xfId="343"/>
    <cellStyle name="差_2008计算资料（8月5）" xfId="344"/>
    <cellStyle name="差_县区合并测算20080421_县市旗测算-新科目（含人口规模效应）" xfId="345"/>
    <cellStyle name="差_2008年全省汇总收支计算表" xfId="346"/>
    <cellStyle name="差_2008年一般预算支出预计" xfId="347"/>
    <cellStyle name="差_2008年预计支出与2007年对比" xfId="348"/>
    <cellStyle name="差_2008年支出核定" xfId="349"/>
    <cellStyle name="差_2008年支出调整" xfId="350"/>
    <cellStyle name="差_2008年支出调整_财力性转移支付2010年预算参考数" xfId="351"/>
    <cellStyle name="好_河南 缺口县区测算(地方填报)" xfId="352"/>
    <cellStyle name="差_2015年社会保险基金预算草案表样（报人大）" xfId="353"/>
    <cellStyle name="好_14安徽_财力性转移支付2010年预算参考数" xfId="354"/>
    <cellStyle name="差_2016年科目0114" xfId="355"/>
    <cellStyle name="差_28四川" xfId="356"/>
    <cellStyle name="差_2016人代会附表（2015-9-11）（姚局）-财经委" xfId="357"/>
    <cellStyle name="差_20河南" xfId="358"/>
    <cellStyle name="差_20河南_财力性转移支付2010年预算参考数" xfId="359"/>
    <cellStyle name="好_530623_2006年县级财政报表附表" xfId="360"/>
    <cellStyle name="差_22湖南" xfId="361"/>
    <cellStyle name="差_不含人员经费系数" xfId="362"/>
    <cellStyle name="差_27重庆_财力性转移支付2010年预算参考数" xfId="363"/>
    <cellStyle name="差_28四川_财力性转移支付2010年预算参考数" xfId="364"/>
    <cellStyle name="好_14安徽" xfId="365"/>
    <cellStyle name="差_检验表（调整后）" xfId="366"/>
    <cellStyle name="差_33甘肃" xfId="367"/>
    <cellStyle name="好_县市旗测算20080508_不含人员经费系数" xfId="368"/>
    <cellStyle name="差_34青海" xfId="369"/>
    <cellStyle name="差_文体广播事业(按照总人口测算）—20080416_民生政策最低支出需求" xfId="370"/>
    <cellStyle name="差_34青海_1" xfId="371"/>
    <cellStyle name="差_34青海_1_财力性转移支付2010年预算参考数" xfId="372"/>
    <cellStyle name="差_530629_2006年县级财政报表附表" xfId="373"/>
    <cellStyle name="差_5334_2006年迪庆县级财政报表附表" xfId="374"/>
    <cellStyle name="差_Book1" xfId="375"/>
    <cellStyle name="差_Book1_财力性转移支付2010年预算参考数" xfId="376"/>
    <cellStyle name="差_平邑" xfId="377"/>
    <cellStyle name="好_文体广播事业(按照总人口测算）—20080416_县市旗测算-新科目（含人口规模效应）" xfId="378"/>
    <cellStyle name="差_Book2_财力性转移支付2010年预算参考数" xfId="379"/>
    <cellStyle name="差_M01-2(州市补助收入)" xfId="380"/>
    <cellStyle name="差_宝坻区" xfId="381"/>
    <cellStyle name="差_报表" xfId="382"/>
    <cellStyle name="差_财政供养人员" xfId="383"/>
    <cellStyle name="差_其他部门(按照总人口测算）—20080416_民生政策最低支出需求" xfId="384"/>
    <cellStyle name="常规 11" xfId="385"/>
    <cellStyle name="差_财政供养人员_财力性转移支付2010年预算参考数" xfId="386"/>
    <cellStyle name="差_其他部门(按照总人口测算）—20080416_民生政策最低支出需求_财力性转移支付2010年预算参考数" xfId="387"/>
    <cellStyle name="差_测算结果" xfId="388"/>
    <cellStyle name="差_测算结果汇总" xfId="389"/>
    <cellStyle name="差_成本差异系数" xfId="390"/>
    <cellStyle name="差_成本差异系数（含人口规模）" xfId="391"/>
    <cellStyle name="差_成本差异系数（含人口规模）_财力性转移支付2010年预算参考数" xfId="392"/>
    <cellStyle name="差_成本差异系数_财力性转移支付2010年预算参考数" xfId="393"/>
    <cellStyle name="差_城建部门" xfId="394"/>
    <cellStyle name="差_农林水和城市维护标准支出20080505－县区合计" xfId="395"/>
    <cellStyle name="差_第五部分(才淼、饶永宏）" xfId="396"/>
    <cellStyle name="差_市辖区测算-新科目（20080626）_民生政策最低支出需求_财力性转移支付2010年预算参考数" xfId="397"/>
    <cellStyle name="差_第一部分：综合全" xfId="398"/>
    <cellStyle name="差_分析缺口率" xfId="399"/>
    <cellStyle name="差_分析缺口率_财力性转移支付2010年预算参考数" xfId="400"/>
    <cellStyle name="差_分县成本差异系数" xfId="401"/>
    <cellStyle name="差_市辖区测算20080510" xfId="402"/>
    <cellStyle name="差_分县成本差异系数_不含人员经费系数" xfId="403"/>
    <cellStyle name="差_市辖区测算20080510_不含人员经费系数" xfId="404"/>
    <cellStyle name="差_分县成本差异系数_不含人员经费系数_财力性转移支付2010年预算参考数" xfId="405"/>
    <cellStyle name="差_市辖区测算20080510_不含人员经费系数_财力性转移支付2010年预算参考数" xfId="406"/>
    <cellStyle name="差_分县成本差异系数_财力性转移支付2010年预算参考数" xfId="407"/>
    <cellStyle name="差_市辖区测算20080510_财力性转移支付2010年预算参考数" xfId="408"/>
    <cellStyle name="差_附表" xfId="409"/>
    <cellStyle name="差_附表_财力性转移支付2010年预算参考数" xfId="410"/>
    <cellStyle name="差_功能明细" xfId="411"/>
    <cellStyle name="差_行政(燃修费)_不含人员经费系数" xfId="412"/>
    <cellStyle name="差_行政(燃修费)_财力性转移支付2010年预算参考数" xfId="413"/>
    <cellStyle name="差_行政(燃修费)_民生政策最低支出需求_财力性转移支付2010年预算参考数" xfId="414"/>
    <cellStyle name="差_行政(燃修费)_县市旗测算-新科目（含人口规模效应）" xfId="415"/>
    <cellStyle name="差_行政(燃修费)_县市旗测算-新科目（含人口规模效应）_财力性转移支付2010年预算参考数" xfId="416"/>
    <cellStyle name="常规 11_财力性转移支付2009年预算参考数" xfId="417"/>
    <cellStyle name="差_行政（人员）" xfId="418"/>
    <cellStyle name="差_行政（人员）_不含人员经费系数" xfId="419"/>
    <cellStyle name="差_行政（人员）_不含人员经费系数_财力性转移支付2010年预算参考数" xfId="420"/>
    <cellStyle name="差_缺口县区测算(按核定人数)" xfId="421"/>
    <cellStyle name="差_行政（人员）_财力性转移支付2010年预算参考数" xfId="422"/>
    <cellStyle name="常规 2_004-2010年增消两税返还情况表" xfId="423"/>
    <cellStyle name="差_行政（人员）_民生政策最低支出需求" xfId="424"/>
    <cellStyle name="差_行政（人员）_民生政策最低支出需求_财力性转移支付2010年预算参考数" xfId="425"/>
    <cellStyle name="差_行政（人员）_县市旗测算-新科目（含人口规模效应）_财力性转移支付2010年预算参考数" xfId="426"/>
    <cellStyle name="差_行政公检法测算_财力性转移支付2010年预算参考数" xfId="427"/>
    <cellStyle name="差_行政公检法测算_县市旗测算-新科目（含人口规模效应）_财力性转移支付2010年预算参考数" xfId="428"/>
    <cellStyle name="差_河南 缺口县区测算(地方填报)" xfId="429"/>
    <cellStyle name="差_河南 缺口县区测算(地方填报)_财力性转移支付2010年预算参考数" xfId="430"/>
    <cellStyle name="差_核定人数对比_财力性转移支付2010年预算参考数" xfId="431"/>
    <cellStyle name="差_核定人数下发表_财力性转移支付2010年预算参考数" xfId="432"/>
    <cellStyle name="差_汇总" xfId="433"/>
    <cellStyle name="好_一般预算支出口径剔除表" xfId="434"/>
    <cellStyle name="差_汇总_财力性转移支付2010年预算参考数" xfId="435"/>
    <cellStyle name="差_卫生(按照总人口测算）—20080416_不含人员经费系数" xfId="436"/>
    <cellStyle name="差_卫生(按照总人口测算）—20080416_不含人员经费系数_财力性转移支付2010年预算参考数" xfId="437"/>
    <cellStyle name="差_汇总表" xfId="438"/>
    <cellStyle name="差_汇总表4" xfId="439"/>
    <cellStyle name="差_县区合并测算20080421" xfId="440"/>
    <cellStyle name="差_汇总表4_财力性转移支付2010年预算参考数" xfId="441"/>
    <cellStyle name="差_县区合并测算20080421_财力性转移支付2010年预算参考数" xfId="442"/>
    <cellStyle name="差_汇总表提前告知区县" xfId="443"/>
    <cellStyle name="差_汇总-县级财政报表附表" xfId="444"/>
    <cellStyle name="差_检验表" xfId="445"/>
    <cellStyle name="差_教育(按照总人口测算）—20080416" xfId="446"/>
    <cellStyle name="差_教育(按照总人口测算）—20080416_财力性转移支付2010年预算参考数" xfId="447"/>
    <cellStyle name="差_教育(按照总人口测算）—20080416_民生政策最低支出需求" xfId="448"/>
    <cellStyle name="好_市辖区测算-新科目（20080626）_不含人员经费系数" xfId="449"/>
    <cellStyle name="差_教育(按照总人口测算）—20080416_民生政策最低支出需求_财力性转移支付2010年预算参考数" xfId="450"/>
    <cellStyle name="差_教育(按照总人口测算）—20080416_县市旗测算-新科目（含人口规模效应）" xfId="451"/>
    <cellStyle name="常规_（20091202）人代会附表-表样" xfId="452"/>
    <cellStyle name="差_民生政策最低支出需求_财力性转移支付2010年预算参考数" xfId="453"/>
    <cellStyle name="差_民生政策最低支出需求" xfId="454"/>
    <cellStyle name="差_山东省民生支出标准" xfId="455"/>
    <cellStyle name="差_农林水和城市维护标准支出20080505－县区合计_不含人员经费系数" xfId="456"/>
    <cellStyle name="差_总人口" xfId="457"/>
    <cellStyle name="常规 18" xfId="458"/>
    <cellStyle name="常规 23" xfId="459"/>
    <cellStyle name="差_山东省民生支出标准_财力性转移支付2010年预算参考数" xfId="460"/>
    <cellStyle name="差_农林水和城市维护标准支出20080505－县区合计_不含人员经费系数_财力性转移支付2010年预算参考数" xfId="461"/>
    <cellStyle name="差_总人口_财力性转移支付2010年预算参考数" xfId="462"/>
    <cellStyle name="差_人员工资和公用经费2" xfId="463"/>
    <cellStyle name="差_社保处下达区县2015年指标（第二批）" xfId="464"/>
    <cellStyle name="差_农林水和城市维护标准支出20080505－县区合计_民生政策最低支出需求" xfId="465"/>
    <cellStyle name="差_卫生(按照总人口测算）—20080416_县市旗测算-新科目（含人口规模效应）_财力性转移支付2010年预算参考数" xfId="466"/>
    <cellStyle name="差_农林水和城市维护标准支出20080505－县区合计_民生政策最低支出需求_财力性转移支付2010年预算参考数" xfId="467"/>
    <cellStyle name="差_人员工资和公用经费2_财力性转移支付2010年预算参考数" xfId="468"/>
    <cellStyle name="差_农林水和城市维护标准支出20080505－县区合计_县市旗测算-新科目（含人口规模效应）_财力性转移支付2010年预算参考数" xfId="469"/>
    <cellStyle name="差_其他部门(按照总人口测算）—20080416" xfId="470"/>
    <cellStyle name="差_其他部门(按照总人口测算）—20080416_县市旗测算-新科目（含人口规模效应）" xfId="471"/>
    <cellStyle name="常规 17" xfId="472"/>
    <cellStyle name="常规 22" xfId="473"/>
    <cellStyle name="差_青海 缺口县区测算(地方填报)_财力性转移支付2010年预算参考数" xfId="474"/>
    <cellStyle name="差_缺口县区测算" xfId="475"/>
    <cellStyle name="差_市辖区测算-新科目（20080626）_县市旗测算-新科目（含人口规模效应）" xfId="476"/>
    <cellStyle name="差_县市旗测算-新科目（20080626）_民生政策最低支出需求_财力性转移支付2010年预算参考数" xfId="477"/>
    <cellStyle name="差_缺口县区测算（11.13）" xfId="478"/>
    <cellStyle name="差_危改资金测算_财力性转移支付2010年预算参考数" xfId="479"/>
    <cellStyle name="差_缺口县区测算（11.13）_财力性转移支付2010年预算参考数" xfId="480"/>
    <cellStyle name="差_缺口县区测算(按2007支出增长25%测算)" xfId="481"/>
    <cellStyle name="好_总人口_财力性转移支付2010年预算参考数" xfId="482"/>
    <cellStyle name="常规 4" xfId="483"/>
    <cellStyle name="差_缺口县区测算(按2007支出增长25%测算)_财力性转移支付2010年预算参考数" xfId="484"/>
    <cellStyle name="差_缺口县区测算_财力性转移支付2010年预算参考数" xfId="485"/>
    <cellStyle name="差_市辖区测算-新科目（20080626）_县市旗测算-新科目（含人口规模效应）_财力性转移支付2010年预算参考数" xfId="486"/>
    <cellStyle name="好_其他部门(按照总人口测算）—20080416_财力性转移支付2010年预算参考数" xfId="487"/>
    <cellStyle name="差_人员工资和公用经费" xfId="488"/>
    <cellStyle name="差_人员工资和公用经费_财力性转移支付2010年预算参考数" xfId="489"/>
    <cellStyle name="差_市辖区测算20080510_县市旗测算-新科目（含人口规模效应）" xfId="490"/>
    <cellStyle name="差_市辖区测算-新科目（20080626）_不含人员经费系数" xfId="491"/>
    <cellStyle name="好_2008年支出调整" xfId="492"/>
    <cellStyle name="差_市辖区测算-新科目（20080626）_不含人员经费系数_财力性转移支付2010年预算参考数" xfId="493"/>
    <cellStyle name="差_市辖区测算-新科目（20080626）_财力性转移支付2010年预算参考数" xfId="494"/>
    <cellStyle name="差_市辖区测算-新科目（20080626）_民生政策最低支出需求" xfId="495"/>
    <cellStyle name="差_数据--基础数据--预算组--2015年人代会预算部分--2015.01.20--人代会前第6稿--按姚局意见改--调市级项级明细_（自用）西青区2016年政府预算公开表" xfId="496"/>
    <cellStyle name="差_数据--基础数据--预算组--2015年人代会预算部分--2015.01.20--人代会前第6稿--按姚局意见改--调市级项级明细_（自用）西青区2017年政府预算公开表" xfId="497"/>
    <cellStyle name="差_数据--基础数据--预算组--2015年人代会预算部分--2015.01.20--人代会前第6稿--按姚局意见改--调市级项级明细_（自用版）西青区2016年预算执行情况及2017年预算表" xfId="498"/>
    <cellStyle name="差_数据--基础数据--预算组--2015年人代会预算部分--2015.01.20--人代会前第6稿--按姚局意见改--调市级项级明细_222222222222  2016" xfId="499"/>
    <cellStyle name="差_数据--基础数据--预算组--2015年人代会预算部分--2015.01.20--人代会前第6稿--按姚局意见改--调市级项级明细_区县政府预算公开整改--表" xfId="500"/>
    <cellStyle name="差_县区合并测算20080423(按照各省比重）_民生政策最低支出需求" xfId="501"/>
    <cellStyle name="常规 27" xfId="502"/>
    <cellStyle name="差_同德_财力性转移支付2010年预算参考数" xfId="503"/>
    <cellStyle name="差_危改资金测算" xfId="504"/>
    <cellStyle name="差_县市旗测算20080508_不含人员经费系数_财力性转移支付2010年预算参考数" xfId="505"/>
    <cellStyle name="差_卫生(按照总人口测算）—20080416" xfId="506"/>
    <cellStyle name="差_卫生(按照总人口测算）—20080416_财力性转移支付2010年预算参考数" xfId="507"/>
    <cellStyle name="好_0605石屏县" xfId="508"/>
    <cellStyle name="差_卫生(按照总人口测算）—20080416_民生政策最低支出需求" xfId="509"/>
    <cellStyle name="差_县市旗测算-新科目（20080626）_不含人员经费系数_财力性转移支付2010年预算参考数" xfId="510"/>
    <cellStyle name="好_0605石屏县_财力性转移支付2010年预算参考数" xfId="511"/>
    <cellStyle name="差_卫生(按照总人口测算）—20080416_民生政策最低支出需求_财力性转移支付2010年预算参考数" xfId="512"/>
    <cellStyle name="差_卫生部门" xfId="513"/>
    <cellStyle name="差_卫生部门_财力性转移支付2010年预算参考数" xfId="514"/>
    <cellStyle name="差_文体广播部门" xfId="515"/>
    <cellStyle name="差_文体广播事业(按照总人口测算）—20080416_不含人员经费系数_财力性转移支付2010年预算参考数" xfId="516"/>
    <cellStyle name="差_文体广播事业(按照总人口测算）—20080416_县市旗测算-新科目（含人口规模效应）" xfId="517"/>
    <cellStyle name="差_文体广播事业(按照总人口测算）—20080416_县市旗测算-新科目（含人口规模效应）_财力性转移支付2010年预算参考数" xfId="518"/>
    <cellStyle name="差_县区合并测算20080421_不含人员经费系数_财力性转移支付2010年预算参考数" xfId="519"/>
    <cellStyle name="差_县区合并测算20080421_不含人员经费系数" xfId="520"/>
    <cellStyle name="差_县市旗测算-新科目（20080627）_县市旗测算-新科目（含人口规模效应）_财力性转移支付2010年预算参考数" xfId="521"/>
    <cellStyle name="差_县市旗测算-新科目（20080626）" xfId="522"/>
    <cellStyle name="差_县区合并测算20080421_民生政策最低支出需求_财力性转移支付2010年预算参考数" xfId="523"/>
    <cellStyle name="差_县区合并测算20080423(按照各省比重）" xfId="524"/>
    <cellStyle name="差_县区合并测算20080423(按照各省比重）_不含人员经费系数_财力性转移支付2010年预算参考数" xfId="525"/>
    <cellStyle name="差_县区合并测算20080423(按照各省比重）_财力性转移支付2010年预算参考数" xfId="526"/>
    <cellStyle name="差_县区合并测算20080423(按照各省比重）_民生政策最低支出需求_财力性转移支付2010年预算参考数" xfId="527"/>
    <cellStyle name="差_县区合并测算20080423(按照各省比重）_县市旗测算-新科目（含人口规模效应）" xfId="528"/>
    <cellStyle name="差_县市旗测算20080508_不含人员经费系数" xfId="529"/>
    <cellStyle name="差_县市旗测算20080508_财力性转移支付2010年预算参考数" xfId="530"/>
    <cellStyle name="差_县市旗测算20080508_县市旗测算-新科目（含人口规模效应）" xfId="531"/>
    <cellStyle name="差_县市旗测算-新科目（20080626）_财力性转移支付2010年预算参考数" xfId="532"/>
    <cellStyle name="差_县市旗测算-新科目（20080626）_县市旗测算-新科目（含人口规模效应）" xfId="533"/>
    <cellStyle name="差_县市旗测算-新科目（20080627）_不含人员经费系数" xfId="534"/>
    <cellStyle name="差_县市旗测算-新科目（20080627）_不含人员经费系数_财力性转移支付2010年预算参考数" xfId="535"/>
    <cellStyle name="差_县市旗测算-新科目（20080627）_财力性转移支付2010年预算参考数" xfId="536"/>
    <cellStyle name="差_县市旗测算-新科目（20080627）_民生政策最低支出需求" xfId="537"/>
    <cellStyle name="差_县市旗测算-新科目（20080627）_民生政策最低支出需求_财力性转移支付2010年预算参考数" xfId="538"/>
    <cellStyle name="差_一般预算支出口径剔除表" xfId="539"/>
    <cellStyle name="差_云南 缺口县区测算(地方填报)_财力性转移支付2010年预算参考数" xfId="540"/>
    <cellStyle name="常规 11 2" xfId="541"/>
    <cellStyle name="常规 14" xfId="542"/>
    <cellStyle name="常规 21" xfId="543"/>
    <cellStyle name="常规 16" xfId="544"/>
    <cellStyle name="常规 24" xfId="545"/>
    <cellStyle name="常规 19" xfId="546"/>
    <cellStyle name="常规 25" xfId="547"/>
    <cellStyle name="常规 4 2" xfId="548"/>
    <cellStyle name="常规 6" xfId="549"/>
    <cellStyle name="常规 7" xfId="550"/>
    <cellStyle name="常规 7 2" xfId="551"/>
    <cellStyle name="常规 8" xfId="552"/>
    <cellStyle name="常规 9" xfId="553"/>
    <cellStyle name="常规_（20091202）人代会附表-表样 2 2 2" xfId="554"/>
    <cellStyle name="常规_（修改后）新科目人代会报表---印刷稿5.8" xfId="555"/>
    <cellStyle name="常规_（自用）西青区2017年政府预算公开表" xfId="556"/>
    <cellStyle name="常规_2006年支出预算表（2006-02-24）最最后稿" xfId="557"/>
    <cellStyle name="常规_2014-09-26-关于我市全口径预算编制情况的报告（附表）" xfId="558"/>
    <cellStyle name="常规_2015年社会保险基金预算草案表样（报人大）" xfId="559"/>
    <cellStyle name="常规_2016年科目0114" xfId="560"/>
    <cellStyle name="常规_2016人代会附表（2015-9-11）（姚局）-财经委" xfId="561"/>
    <cellStyle name="超级链接" xfId="562"/>
    <cellStyle name="分级显示行_1_13区汇总" xfId="563"/>
    <cellStyle name="好 2" xfId="564"/>
    <cellStyle name="好_03昭通" xfId="565"/>
    <cellStyle name="好_0502通海县" xfId="566"/>
    <cellStyle name="好_05潍坊" xfId="567"/>
    <cellStyle name="好_07临沂" xfId="568"/>
    <cellStyle name="好_09黑龙江" xfId="569"/>
    <cellStyle name="好_09黑龙江_财力性转移支付2010年预算参考数" xfId="570"/>
    <cellStyle name="好_1" xfId="571"/>
    <cellStyle name="好_1_财力性转移支付2010年预算参考数" xfId="572"/>
    <cellStyle name="好_1110洱源县" xfId="573"/>
    <cellStyle name="好_1110洱源县_财力性转移支付2010年预算参考数" xfId="574"/>
    <cellStyle name="好_11大理" xfId="575"/>
    <cellStyle name="好_12滨州" xfId="576"/>
    <cellStyle name="好_12滨州_财力性转移支付2010年预算参考数" xfId="577"/>
    <cellStyle name="好_2" xfId="578"/>
    <cellStyle name="好_2_财力性转移支付2010年预算参考数" xfId="579"/>
    <cellStyle name="好_2006年22湖南" xfId="580"/>
    <cellStyle name="好_2006年22湖南_财力性转移支付2010年预算参考数" xfId="581"/>
    <cellStyle name="好_2006年27重庆" xfId="582"/>
    <cellStyle name="好_2006年27重庆_财力性转移支付2010年预算参考数" xfId="583"/>
    <cellStyle name="好_2006年28四川" xfId="584"/>
    <cellStyle name="好_2006年28四川_财力性转移支付2010年预算参考数" xfId="585"/>
    <cellStyle name="好_2006年30云南" xfId="586"/>
    <cellStyle name="好_2006年33甘肃" xfId="587"/>
    <cellStyle name="好_2006年34青海" xfId="588"/>
    <cellStyle name="好_2006年34青海_财力性转移支付2010年预算参考数" xfId="589"/>
    <cellStyle name="好_2006年全省财力计算表（中央、决算）" xfId="590"/>
    <cellStyle name="好_2006年水利统计指标统计表" xfId="591"/>
    <cellStyle name="好_2006年水利统计指标统计表_财力性转移支付2010年预算参考数" xfId="592"/>
    <cellStyle name="好_2007年收支情况及2008年收支预计表(汇总表)" xfId="593"/>
    <cellStyle name="好_2007年收支情况及2008年收支预计表(汇总表)_财力性转移支付2010年预算参考数" xfId="594"/>
    <cellStyle name="好_2007年一般预算支出剔除" xfId="595"/>
    <cellStyle name="好_2007一般预算支出口径剔除表" xfId="596"/>
    <cellStyle name="好_2007一般预算支出口径剔除表_财力性转移支付2010年预算参考数" xfId="597"/>
    <cellStyle name="好_2008计算资料（8月5）" xfId="598"/>
    <cellStyle name="好_2008年全省汇总收支计算表" xfId="599"/>
    <cellStyle name="好_2008年全省汇总收支计算表_财力性转移支付2010年预算参考数" xfId="600"/>
    <cellStyle name="好_2008年一般预算支出预计" xfId="601"/>
    <cellStyle name="好_2008年预计支出与2007年对比" xfId="602"/>
    <cellStyle name="好_市辖区测算-新科目（20080626）_县市旗测算-新科目（含人口规模效应）_财力性转移支付2010年预算参考数" xfId="603"/>
    <cellStyle name="콤마 [0]_BOILER-CO1" xfId="604"/>
    <cellStyle name="好_2008年支出核定" xfId="605"/>
    <cellStyle name="好_2008年支出调整_财力性转移支付2010年预算参考数" xfId="606"/>
    <cellStyle name="好_2015年社会保险基金预算草案表样（报人大）" xfId="607"/>
    <cellStyle name="好_2016年科目0114" xfId="608"/>
    <cellStyle name="好_2016人代会附表（2015-9-11）（姚局）-财经委" xfId="609"/>
    <cellStyle name="好_20河南" xfId="610"/>
    <cellStyle name="好_20河南_财力性转移支付2010年预算参考数" xfId="611"/>
    <cellStyle name="好_22湖南" xfId="612"/>
    <cellStyle name="好_22湖南_财力性转移支付2010年预算参考数" xfId="613"/>
    <cellStyle name="适中 2" xfId="614"/>
    <cellStyle name="好_27重庆" xfId="615"/>
    <cellStyle name="好_27重庆_财力性转移支付2010年预算参考数" xfId="616"/>
    <cellStyle name="好_28四川" xfId="617"/>
    <cellStyle name="好_28四川_财力性转移支付2010年预算参考数" xfId="618"/>
    <cellStyle name="好_30云南" xfId="619"/>
    <cellStyle name="好_30云南_1" xfId="620"/>
    <cellStyle name="好_30云南_1_财力性转移支付2010年预算参考数" xfId="621"/>
    <cellStyle name="好_33甘肃" xfId="622"/>
    <cellStyle name="好_34青海" xfId="623"/>
    <cellStyle name="好_34青海_1" xfId="624"/>
    <cellStyle name="好_34青海_1_财力性转移支付2010年预算参考数" xfId="625"/>
    <cellStyle name="好_34青海_财力性转移支付2010年预算参考数" xfId="626"/>
    <cellStyle name="好_530629_2006年县级财政报表附表" xfId="627"/>
    <cellStyle name="好_5334_2006年迪庆县级财政报表附表" xfId="628"/>
    <cellStyle name="好_Book1" xfId="629"/>
    <cellStyle name="好_Book1_财力性转移支付2010年预算参考数" xfId="630"/>
    <cellStyle name="好_Book2" xfId="631"/>
    <cellStyle name="强调文字颜色 6 2" xfId="632"/>
    <cellStyle name="好_Book2_财力性转移支付2010年预算参考数" xfId="633"/>
    <cellStyle name="好_gdp" xfId="634"/>
    <cellStyle name="好_M01-2(州市补助收入)" xfId="635"/>
    <cellStyle name="好_安徽 缺口县区测算(地方填报)1" xfId="636"/>
    <cellStyle name="好_安徽 缺口县区测算(地方填报)1_财力性转移支付2010年预算参考数" xfId="637"/>
    <cellStyle name="好_宝坻区" xfId="638"/>
    <cellStyle name="好_报表" xfId="639"/>
    <cellStyle name="好_不含人员经费系数" xfId="640"/>
    <cellStyle name="好_财政供养人员" xfId="641"/>
    <cellStyle name="好_财政供养人员_财力性转移支付2010年预算参考数" xfId="642"/>
    <cellStyle name="好_测算结果" xfId="643"/>
    <cellStyle name="好_测算结果_财力性转移支付2010年预算参考数" xfId="644"/>
    <cellStyle name="好_测算结果汇总" xfId="645"/>
    <cellStyle name="烹拳 [0]_ +Foil &amp; -FOIL &amp; PAPER" xfId="646"/>
    <cellStyle name="好_测算结果汇总_财力性转移支付2010年预算参考数" xfId="647"/>
    <cellStyle name="好_缺口县区测算(财政部标准)" xfId="648"/>
    <cellStyle name="好_成本差异系数" xfId="649"/>
    <cellStyle name="好_成本差异系数（含人口规模）" xfId="650"/>
    <cellStyle name="好_成本差异系数（含人口规模）_财力性转移支付2010年预算参考数" xfId="651"/>
    <cellStyle name="好_成本差异系数_财力性转移支付2010年预算参考数" xfId="652"/>
    <cellStyle name="好_县区合并测算20080423(按照各省比重）_不含人员经费系数" xfId="653"/>
    <cellStyle name="好_城建部门" xfId="654"/>
    <cellStyle name="好_第五部分(才淼、饶永宏）" xfId="655"/>
    <cellStyle name="好_分析缺口率" xfId="656"/>
    <cellStyle name="好_分析缺口率_财力性转移支付2010年预算参考数" xfId="657"/>
    <cellStyle name="好_分县成本差异系数" xfId="658"/>
    <cellStyle name="好_分县成本差异系数_不含人员经费系数" xfId="659"/>
    <cellStyle name="好_分县成本差异系数_不含人员经费系数_财力性转移支付2010年预算参考数" xfId="660"/>
    <cellStyle name="好_分县成本差异系数_财力性转移支付2010年预算参考数" xfId="661"/>
    <cellStyle name="好_分县成本差异系数_民生政策最低支出需求" xfId="662"/>
    <cellStyle name="好_分县成本差异系数_民生政策最低支出需求_财力性转移支付2010年预算参考数" xfId="663"/>
    <cellStyle name="好_附表" xfId="664"/>
    <cellStyle name="好_附表_财力性转移支付2010年预算参考数" xfId="665"/>
    <cellStyle name="好_功能明细" xfId="666"/>
    <cellStyle name="着色 2" xfId="667"/>
    <cellStyle name="好_行政(燃修费)_不含人员经费系数" xfId="668"/>
    <cellStyle name="好_行政(燃修费)_财力性转移支付2010年预算参考数" xfId="669"/>
    <cellStyle name="好_行政(燃修费)_民生政策最低支出需求" xfId="670"/>
    <cellStyle name="好_行政(燃修费)_民生政策最低支出需求_财力性转移支付2010年预算参考数" xfId="671"/>
    <cellStyle name="好_行政(燃修费)_县市旗测算-新科目（含人口规模效应）" xfId="672"/>
    <cellStyle name="好_行政(燃修费)_县市旗测算-新科目（含人口规模效应）_财力性转移支付2010年预算参考数" xfId="673"/>
    <cellStyle name="好_行政（人员）" xfId="674"/>
    <cellStyle name="好_人员工资和公用经费3_财力性转移支付2010年预算参考数" xfId="675"/>
    <cellStyle name="好_行政（人员）_不含人员经费系数" xfId="676"/>
    <cellStyle name="好_行政（人员）_不含人员经费系数_财力性转移支付2010年预算参考数" xfId="677"/>
    <cellStyle name="好_行政（人员）_财力性转移支付2010年预算参考数" xfId="678"/>
    <cellStyle name="好_行政（人员）_民生政策最低支出需求" xfId="679"/>
    <cellStyle name="好_行政（人员）_民生政策最低支出需求_财力性转移支付2010年预算参考数" xfId="680"/>
    <cellStyle name="好_行政（人员）_县市旗测算-新科目（含人口规模效应）" xfId="681"/>
    <cellStyle name="好_行政（人员）_县市旗测算-新科目（含人口规模效应）_财力性转移支付2010年预算参考数" xfId="682"/>
    <cellStyle name="好_行政公检法测算" xfId="683"/>
    <cellStyle name="好_行政公检法测算_不含人员经费系数" xfId="684"/>
    <cellStyle name="好_行政公检法测算_不含人员经费系数_财力性转移支付2010年预算参考数" xfId="685"/>
    <cellStyle name="好_行政公检法测算_财力性转移支付2010年预算参考数" xfId="686"/>
    <cellStyle name="好_行政公检法测算_民生政策最低支出需求" xfId="687"/>
    <cellStyle name="好_行政公检法测算_民生政策最低支出需求_财力性转移支付2010年预算参考数" xfId="688"/>
    <cellStyle name="好_行政公检法测算_县市旗测算-新科目（含人口规模效应）" xfId="689"/>
    <cellStyle name="好_行政公检法测算_县市旗测算-新科目（含人口规模效应）_财力性转移支付2010年预算参考数" xfId="690"/>
    <cellStyle name="好_河南 缺口县区测算(地方填报)_财力性转移支付2010年预算参考数" xfId="691"/>
    <cellStyle name="好_河南 缺口县区测算(地方填报白)_财力性转移支付2010年预算参考数" xfId="692"/>
    <cellStyle name="好_核定人数对比" xfId="693"/>
    <cellStyle name="好_核定人数对比_财力性转移支付2010年预算参考数" xfId="694"/>
    <cellStyle name="好_核定人数下发表" xfId="695"/>
    <cellStyle name="好_核定人数下发表_财力性转移支付2010年预算参考数" xfId="696"/>
    <cellStyle name="好_汇总" xfId="697"/>
    <cellStyle name="好_汇总_财力性转移支付2010年预算参考数" xfId="698"/>
    <cellStyle name="好_汇总表" xfId="699"/>
    <cellStyle name="好_汇总表_财力性转移支付2010年预算参考数" xfId="700"/>
    <cellStyle name="好_汇总表4" xfId="701"/>
    <cellStyle name="好_汇总表4_财力性转移支付2010年预算参考数" xfId="702"/>
    <cellStyle name="好_汇总表提前告知区县" xfId="703"/>
    <cellStyle name="好_汇总-县级财政报表附表" xfId="704"/>
    <cellStyle name="好_检验表" xfId="705"/>
    <cellStyle name="好_检验表（调整后）" xfId="706"/>
    <cellStyle name="好_教育(按照总人口测算）—20080416" xfId="707"/>
    <cellStyle name="好_教育(按照总人口测算）—20080416_不含人员经费系数" xfId="708"/>
    <cellStyle name="好_教育(按照总人口测算）—20080416_不含人员经费系数_财力性转移支付2010年预算参考数" xfId="709"/>
    <cellStyle name="好_教育(按照总人口测算）—20080416_财力性转移支付2010年预算参考数" xfId="710"/>
    <cellStyle name="好_教育(按照总人口测算）—20080416_民生政策最低支出需求" xfId="711"/>
    <cellStyle name="好_教育(按照总人口测算）—20080416_民生政策最低支出需求_财力性转移支付2010年预算参考数" xfId="712"/>
    <cellStyle name="好_教育(按照总人口测算）—20080416_县市旗测算-新科目（含人口规模效应）" xfId="713"/>
    <cellStyle name="好_教育(按照总人口测算）—20080416_县市旗测算-新科目（含人口规模效应）_财力性转移支付2010年预算参考数" xfId="714"/>
    <cellStyle name="好_丽江汇总" xfId="715"/>
    <cellStyle name="好_民生政策最低支出需求" xfId="716"/>
    <cellStyle name="好_民生政策最低支出需求_财力性转移支付2010年预算参考数" xfId="717"/>
    <cellStyle name="好_农林水和城市维护标准支出20080505－县区合计" xfId="718"/>
    <cellStyle name="好_农林水和城市维护标准支出20080505－县区合计_不含人员经费系数_财力性转移支付2010年预算参考数" xfId="719"/>
    <cellStyle name="好_农林水和城市维护标准支出20080505－县区合计_财力性转移支付2010年预算参考数" xfId="720"/>
    <cellStyle name="好_农林水和城市维护标准支出20080505－县区合计_民生政策最低支出需求" xfId="721"/>
    <cellStyle name="好_农林水和城市维护标准支出20080505－县区合计_民生政策最低支出需求_财力性转移支付2010年预算参考数" xfId="722"/>
    <cellStyle name="好_农林水和城市维护标准支出20080505－县区合计_县市旗测算-新科目（含人口规模效应）" xfId="723"/>
    <cellStyle name="好_农林水和城市维护标准支出20080505－县区合计_县市旗测算-新科目（含人口规模效应）_财力性转移支付2010年预算参考数" xfId="724"/>
    <cellStyle name="好_平邑" xfId="725"/>
    <cellStyle name="好_平邑_财力性转移支付2010年预算参考数" xfId="726"/>
    <cellStyle name="好_其他部门(按照总人口测算）—20080416" xfId="727"/>
    <cellStyle name="好_其他部门(按照总人口测算）—20080416_不含人员经费系数" xfId="728"/>
    <cellStyle name="好_其他部门(按照总人口测算）—20080416_不含人员经费系数_财力性转移支付2010年预算参考数" xfId="729"/>
    <cellStyle name="好_其他部门(按照总人口测算）—20080416_民生政策最低支出需求" xfId="730"/>
    <cellStyle name="好_其他部门(按照总人口测算）—20080416_民生政策最低支出需求_财力性转移支付2010年预算参考数" xfId="731"/>
    <cellStyle name="好_其他部门(按照总人口测算）—20080416_县市旗测算-新科目（含人口规模效应）" xfId="732"/>
    <cellStyle name="好_青海 缺口县区测算(地方填报)" xfId="733"/>
    <cellStyle name="好_青海 缺口县区测算(地方填报)_财力性转移支付2010年预算参考数" xfId="734"/>
    <cellStyle name="好_缺口县区测算" xfId="735"/>
    <cellStyle name="好_缺口县区测算（11.13）" xfId="736"/>
    <cellStyle name="好_缺口县区测算（11.13）_财力性转移支付2010年预算参考数" xfId="737"/>
    <cellStyle name="好_缺口县区测算(按2007支出增长25%测算)_财力性转移支付2010年预算参考数" xfId="738"/>
    <cellStyle name="好_缺口县区测算(按核定人数)" xfId="739"/>
    <cellStyle name="好_缺口县区测算(按核定人数)_财力性转移支付2010年预算参考数" xfId="740"/>
    <cellStyle name="好_缺口县区测算(财政部标准)_财力性转移支付2010年预算参考数" xfId="741"/>
    <cellStyle name="好_缺口县区测算_财力性转移支付2010年预算参考数" xfId="742"/>
    <cellStyle name="后继超级链接" xfId="743"/>
    <cellStyle name="好_人员工资和公用经费" xfId="744"/>
    <cellStyle name="好_人员工资和公用经费_财力性转移支付2010年预算参考数" xfId="745"/>
    <cellStyle name="千位_(人代会用)" xfId="746"/>
    <cellStyle name="好_人员工资和公用经费2" xfId="747"/>
    <cellStyle name="好_人员工资和公用经费2_财力性转移支付2010年预算参考数" xfId="748"/>
    <cellStyle name="好_人员工资和公用经费3" xfId="749"/>
    <cellStyle name="好_山东省民生支出标准_财力性转移支付2010年预算参考数" xfId="750"/>
    <cellStyle name="好_社保处下达区县2015年指标（第二批）" xfId="751"/>
    <cellStyle name="好_市辖区测算20080510" xfId="752"/>
    <cellStyle name="好_市辖区测算20080510_不含人员经费系数" xfId="753"/>
    <cellStyle name="好_市辖区测算20080510_不含人员经费系数_财力性转移支付2010年预算参考数" xfId="754"/>
    <cellStyle name="好_市辖区测算20080510_财力性转移支付2010年预算参考数" xfId="755"/>
    <cellStyle name="好_市辖区测算20080510_民生政策最低支出需求" xfId="756"/>
    <cellStyle name="好_市辖区测算20080510_民生政策最低支出需求_财力性转移支付2010年预算参考数" xfId="757"/>
    <cellStyle name="好_市辖区测算20080510_县市旗测算-新科目（含人口规模效应）" xfId="758"/>
    <cellStyle name="好_市辖区测算20080510_县市旗测算-新科目（含人口规模效应）_财力性转移支付2010年预算参考数" xfId="759"/>
    <cellStyle name="好_市辖区测算-新科目（20080626）" xfId="760"/>
    <cellStyle name="好_市辖区测算-新科目（20080626）_不含人员经费系数_财力性转移支付2010年预算参考数" xfId="761"/>
    <cellStyle name="好_市辖区测算-新科目（20080626）_财力性转移支付2010年预算参考数" xfId="762"/>
    <cellStyle name="好_市辖区测算-新科目（20080626）_民生政策最低支出需求_财力性转移支付2010年预算参考数" xfId="763"/>
    <cellStyle name="好_市辖区测算-新科目（20080626）_县市旗测算-新科目（含人口规模效应）" xfId="764"/>
    <cellStyle name="好_数据--基础数据--预算组--2015年人代会预算部分--2015.01.20--人代会前第6稿--按姚局意见改--调市级项级明细" xfId="765"/>
    <cellStyle name="好_数据--基础数据--预算组--2015年人代会预算部分--2015.01.20--人代会前第6稿--按姚局意见改--调市级项级明细_（自用）西青区2016年政府预算公开表" xfId="766"/>
    <cellStyle name="好_数据--基础数据--预算组--2015年人代会预算部分--2015.01.20--人代会前第6稿--按姚局意见改--调市级项级明细_（自用）西青区2017年政府预算公开表" xfId="767"/>
    <cellStyle name="好_数据--基础数据--预算组--2015年人代会预算部分--2015.01.20--人代会前第6稿--按姚局意见改--调市级项级明细_（自用版）西青区2016年预算执行情况及2017年预算表" xfId="768"/>
    <cellStyle name="好_数据--基础数据--预算组--2015年人代会预算部分--2015.01.20--人代会前第6稿--按姚局意见改--调市级项级明细_2015年决算公开表" xfId="769"/>
    <cellStyle name="好_数据--基础数据--预算组--2015年人代会预算部分--2015.01.20--人代会前第6稿--按姚局意见改--调市级项级明细_2016年西青区预算公开表" xfId="770"/>
    <cellStyle name="好_数据--基础数据--预算组--2015年人代会预算部分--2015.01.20--人代会前第6稿--按姚局意见改--调市级项级明细_222222222222  2016" xfId="771"/>
    <cellStyle name="好_数据--基础数据--预算组--2015年人代会预算部分--2015.01.20--人代会前第6稿--按姚局意见改--调市级项级明细_区县政府预算公开整改--表" xfId="772"/>
    <cellStyle name="好_数据--基础数据--预算组--2015年人代会预算部分--2015.01.20--人代会前第6稿--按姚局意见改--调市级项级明细_天津市2017年预算公开表样" xfId="773"/>
    <cellStyle name="好_数据--基础数据--预算组--2015年人代会预算部分--2015.01.20--人代会前第6稿--按姚局意见改--调市级项级明细_西青区2016年政府预算公开表" xfId="774"/>
    <cellStyle name="好_数据--基础数据--预算组--2015年人代会预算部分--2015.01.20--人代会前第6稿--按姚局意见改--调市级项级明细_政府预算公开模板" xfId="775"/>
    <cellStyle name="好_同德" xfId="776"/>
    <cellStyle name="好_同德_财力性转移支付2010年预算参考数" xfId="777"/>
    <cellStyle name="好_危改资金测算" xfId="778"/>
    <cellStyle name="好_危改资金测算_财力性转移支付2010年预算参考数" xfId="779"/>
    <cellStyle name="好_卫生(按照总人口测算）—20080416" xfId="780"/>
    <cellStyle name="好_卫生(按照总人口测算）—20080416_不含人员经费系数" xfId="781"/>
    <cellStyle name="好_卫生(按照总人口测算）—20080416_不含人员经费系数_财力性转移支付2010年预算参考数" xfId="782"/>
    <cellStyle name="好_卫生(按照总人口测算）—20080416_财力性转移支付2010年预算参考数" xfId="783"/>
    <cellStyle name="好_卫生(按照总人口测算）—20080416_民生政策最低支出需求" xfId="784"/>
    <cellStyle name="好_卫生(按照总人口测算）—20080416_民生政策最低支出需求_财力性转移支付2010年预算参考数" xfId="785"/>
    <cellStyle name="好_卫生(按照总人口测算）—20080416_县市旗测算-新科目（含人口规模效应）" xfId="786"/>
    <cellStyle name="好_卫生(按照总人口测算）—20080416_县市旗测算-新科目（含人口规模效应）_财力性转移支付2010年预算参考数" xfId="787"/>
    <cellStyle name="好_卫生部门" xfId="788"/>
    <cellStyle name="好_卫生部门_财力性转移支付2010年预算参考数" xfId="789"/>
    <cellStyle name="好_文体广播部门" xfId="790"/>
    <cellStyle name="好_文体广播事业(按照总人口测算）—20080416" xfId="791"/>
    <cellStyle name="好_文体广播事业(按照总人口测算）—20080416_不含人员经费系数" xfId="792"/>
    <cellStyle name="好_文体广播事业(按照总人口测算）—20080416_不含人员经费系数_财力性转移支付2010年预算参考数" xfId="793"/>
    <cellStyle name="好_文体广播事业(按照总人口测算）—20080416_财力性转移支付2010年预算参考数" xfId="794"/>
    <cellStyle name="好_文体广播事业(按照总人口测算）—20080416_民生政策最低支出需求" xfId="795"/>
    <cellStyle name="好_文体广播事业(按照总人口测算）—20080416_民生政策最低支出需求_财力性转移支付2010年预算参考数" xfId="796"/>
    <cellStyle name="好_文体广播事业(按照总人口测算）—20080416_县市旗测算-新科目（含人口规模效应）_财力性转移支付2010年预算参考数" xfId="797"/>
    <cellStyle name="好_县区合并测算20080421" xfId="798"/>
    <cellStyle name="好_县区合并测算20080421_不含人员经费系数" xfId="799"/>
    <cellStyle name="好_县区合并测算20080421_不含人员经费系数_财力性转移支付2010年预算参考数" xfId="800"/>
    <cellStyle name="好_县区合并测算20080421_财力性转移支付2010年预算参考数" xfId="801"/>
    <cellStyle name="好_县区合并测算20080421_民生政策最低支出需求" xfId="802"/>
    <cellStyle name="好_县区合并测算20080421_民生政策最低支出需求_财力性转移支付2010年预算参考数" xfId="803"/>
    <cellStyle name="好_县区合并测算20080421_县市旗测算-新科目（含人口规模效应）" xfId="804"/>
    <cellStyle name="好_县区合并测算20080421_县市旗测算-新科目（含人口规模效应）_财力性转移支付2010年预算参考数" xfId="805"/>
    <cellStyle name="好_县区合并测算20080423(按照各省比重）" xfId="806"/>
    <cellStyle name="好_县区合并测算20080423(按照各省比重）_不含人员经费系数_财力性转移支付2010年预算参考数" xfId="807"/>
    <cellStyle name="好_县区合并测算20080423(按照各省比重）_财力性转移支付2010年预算参考数" xfId="808"/>
    <cellStyle name="好_县区合并测算20080423(按照各省比重）_民生政策最低支出需求" xfId="809"/>
    <cellStyle name="好_县区合并测算20080423(按照各省比重）_民生政策最低支出需求_财力性转移支付2010年预算参考数" xfId="810"/>
    <cellStyle name="好_县区合并测算20080423(按照各省比重）_县市旗测算-新科目（含人口规模效应）" xfId="811"/>
    <cellStyle name="好_县区合并测算20080423(按照各省比重）_县市旗测算-新科目（含人口规模效应）_财力性转移支付2010年预算参考数" xfId="812"/>
    <cellStyle name="好_县市旗测算20080508" xfId="813"/>
    <cellStyle name="好_县市旗测算20080508_财力性转移支付2010年预算参考数" xfId="814"/>
    <cellStyle name="好_县市旗测算20080508_民生政策最低支出需求" xfId="815"/>
    <cellStyle name="好_县市旗测算20080508_民生政策最低支出需求_财力性转移支付2010年预算参考数" xfId="816"/>
    <cellStyle name="好_县市旗测算20080508_县市旗测算-新科目（含人口规模效应）" xfId="817"/>
    <cellStyle name="好_县市旗测算20080508_县市旗测算-新科目（含人口规模效应）_财力性转移支付2010年预算参考数" xfId="818"/>
    <cellStyle name="好_县市旗测算-新科目（20080626）" xfId="819"/>
    <cellStyle name="好_县市旗测算-新科目（20080626）_不含人员经费系数" xfId="820"/>
    <cellStyle name="好_县市旗测算-新科目（20080626）_不含人员经费系数_财力性转移支付2010年预算参考数" xfId="821"/>
    <cellStyle name="好_县市旗测算-新科目（20080626）_财力性转移支付2010年预算参考数" xfId="822"/>
    <cellStyle name="好_县市旗测算-新科目（20080626）_民生政策最低支出需求" xfId="823"/>
    <cellStyle name="好_县市旗测算-新科目（20080626）_民生政策最低支出需求_财力性转移支付2010年预算参考数" xfId="824"/>
    <cellStyle name="好_县市旗测算-新科目（20080626）_县市旗测算-新科目（含人口规模效应）" xfId="825"/>
    <cellStyle name="好_县市旗测算-新科目（20080626）_县市旗测算-新科目（含人口规模效应）_财力性转移支付2010年预算参考数" xfId="826"/>
    <cellStyle name="好_县市旗测算-新科目（20080627）" xfId="827"/>
    <cellStyle name="好_县市旗测算-新科目（20080627）_不含人员经费系数" xfId="828"/>
    <cellStyle name="好_县市旗测算-新科目（20080627）_不含人员经费系数_财力性转移支付2010年预算参考数" xfId="829"/>
    <cellStyle name="好_重点民生支出需求测算表社保（农村低保）081112" xfId="830"/>
    <cellStyle name="好_县市旗测算-新科目（20080627）_财力性转移支付2010年预算参考数" xfId="831"/>
    <cellStyle name="好_县市旗测算-新科目（20080627）_民生政策最低支出需求" xfId="832"/>
    <cellStyle name="好_县市旗测算-新科目（20080627）_民生政策最低支出需求_财力性转移支付2010年预算参考数" xfId="833"/>
    <cellStyle name="好_县市旗测算-新科目（20080627）_县市旗测算-新科目（含人口规模效应）" xfId="834"/>
    <cellStyle name="好_县市旗测算-新科目（20080627）_县市旗测算-新科目（含人口规模效应）_财力性转移支付2010年预算参考数" xfId="835"/>
    <cellStyle name="好_一般预算支出口径剔除表_财力性转移支付2010年预算参考数" xfId="836"/>
    <cellStyle name="好_云南 缺口县区测算(地方填报)" xfId="837"/>
    <cellStyle name="好_云南 缺口县区测算(地方填报)_财力性转移支付2010年预算参考数" xfId="838"/>
    <cellStyle name="好_云南省2008年转移支付测算——州市本级考核部分及政策性测算" xfId="839"/>
    <cellStyle name="好_云南省2008年转移支付测算——州市本级考核部分及政策性测算_财力性转移支付2010年预算参考数" xfId="840"/>
    <cellStyle name="好_自行调整差异系数顺序" xfId="841"/>
    <cellStyle name="好_自行调整差异系数顺序_财力性转移支付2010年预算参考数" xfId="842"/>
    <cellStyle name="好_总人口" xfId="843"/>
    <cellStyle name="后继超链接" xfId="844"/>
    <cellStyle name="汇总 2" xfId="845"/>
    <cellStyle name="货币 2" xfId="846"/>
    <cellStyle name="计算 2" xfId="847"/>
    <cellStyle name="检查单元格 2" xfId="848"/>
    <cellStyle name="解释性文本 2" xfId="849"/>
    <cellStyle name="链接单元格 2" xfId="850"/>
    <cellStyle name="霓付 [0]_ +Foil &amp; -FOIL &amp; PAPER" xfId="851"/>
    <cellStyle name="霓付_ +Foil &amp; -FOIL &amp; PAPER" xfId="852"/>
    <cellStyle name="烹拳_ +Foil &amp; -FOIL &amp; PAPER" xfId="853"/>
    <cellStyle name="普通_ 白土" xfId="854"/>
    <cellStyle name="千分位[0]_ 白土" xfId="855"/>
    <cellStyle name="千分位_ 白土" xfId="856"/>
    <cellStyle name="千位[0]_(人代会用)" xfId="857"/>
    <cellStyle name="千位分隔 2" xfId="858"/>
    <cellStyle name="千位分隔 4" xfId="859"/>
    <cellStyle name="千位分隔[0] 2" xfId="860"/>
    <cellStyle name="千位分隔[0] 3" xfId="861"/>
    <cellStyle name="千位分隔[0] 4" xfId="862"/>
    <cellStyle name="千位分季_新建 Microsoft Excel 工作表" xfId="863"/>
    <cellStyle name="钎霖_4岿角利" xfId="864"/>
    <cellStyle name="强调 1" xfId="865"/>
    <cellStyle name="强调 2" xfId="866"/>
    <cellStyle name="强调 3" xfId="867"/>
    <cellStyle name="强调文字颜色 1 2" xfId="868"/>
    <cellStyle name="强调文字颜色 2 2" xfId="869"/>
    <cellStyle name="强调文字颜色 3 2" xfId="870"/>
    <cellStyle name="强调文字颜色 5 2" xfId="871"/>
    <cellStyle name="输出 2" xfId="872"/>
    <cellStyle name="输入 2" xfId="873"/>
    <cellStyle name="数字" xfId="874"/>
    <cellStyle name="未定义" xfId="875"/>
    <cellStyle name="小数" xfId="876"/>
    <cellStyle name="样式 1" xfId="877"/>
    <cellStyle name="着色 3" xfId="878"/>
    <cellStyle name="着色 4" xfId="879"/>
    <cellStyle name="着色 5" xfId="880"/>
    <cellStyle name="着色 6" xfId="881"/>
    <cellStyle name="注释 2" xfId="882"/>
    <cellStyle name="콤마_BOILER-CO1" xfId="883"/>
    <cellStyle name="통화 [0]_BOILER-CO1" xfId="884"/>
    <cellStyle name="표준_0N-HANDLING " xfId="8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3.16.48.202\f$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核定实物费用定额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DDETABLE "/>
      <sheetName val="#REF"/>
      <sheetName val="XL4Poppy"/>
      <sheetName val="2000地方"/>
      <sheetName val="KKKKKKKK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农业人口"/>
      <sheetName val="Open"/>
      <sheetName val="事业发展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表一"/>
      <sheetName val="表二"/>
      <sheetName val="表三"/>
      <sheetName val="表四"/>
      <sheetName val="政策性补贴"/>
      <sheetName val=""/>
      <sheetName val="KKKKKKKK"/>
      <sheetName val="四月份月报"/>
      <sheetName val="P1012001"/>
      <sheetName val="车"/>
      <sheetName val="实物标准"/>
      <sheetName val="专项"/>
      <sheetName val="13 铁路配件"/>
      <sheetName val="_x005f_x0000__x005f_x0000__x005f_x0000__x005f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topLeftCell="B2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</sheetPr>
  <dimension ref="A1:K42"/>
  <sheetViews>
    <sheetView showGridLines="0" showZeros="0" view="pageBreakPreview" zoomScale="115" zoomScaleNormal="100" zoomScaleSheetLayoutView="115" topLeftCell="A25" workbookViewId="0">
      <selection activeCell="C87" sqref="C87"/>
    </sheetView>
  </sheetViews>
  <sheetFormatPr defaultColWidth="9" defaultRowHeight="16.5"/>
  <cols>
    <col min="1" max="1" width="42.75" style="42" customWidth="1"/>
    <col min="2" max="3" width="13.75" style="42" customWidth="1"/>
    <col min="4" max="4" width="12" style="42" customWidth="1"/>
    <col min="5" max="5" width="12" style="43" customWidth="1"/>
    <col min="6" max="6" width="13.75" style="61" customWidth="1"/>
    <col min="7" max="7" width="12" style="44" customWidth="1"/>
    <col min="8" max="8" width="7" style="43" customWidth="1"/>
    <col min="9" max="9" width="9" style="42"/>
    <col min="10" max="10" width="13.375" style="42" customWidth="1"/>
    <col min="11" max="16384" width="9" style="42"/>
  </cols>
  <sheetData>
    <row r="1" s="39" customFormat="1" ht="48" customHeight="1" spans="1:8">
      <c r="A1" s="45" t="s">
        <v>469</v>
      </c>
      <c r="B1" s="45"/>
      <c r="C1" s="45"/>
      <c r="D1" s="45"/>
      <c r="E1" s="45"/>
      <c r="F1" s="45"/>
      <c r="G1" s="45"/>
      <c r="H1" s="45"/>
    </row>
    <row r="2" s="40" customFormat="1" ht="15.75" spans="1:8">
      <c r="A2" s="6"/>
      <c r="E2" s="46"/>
      <c r="F2" s="62"/>
      <c r="G2" s="48" t="s">
        <v>1</v>
      </c>
      <c r="H2" s="46"/>
    </row>
    <row r="3" s="41" customFormat="1" ht="33" customHeight="1" spans="1:8">
      <c r="A3" s="11" t="s">
        <v>2</v>
      </c>
      <c r="B3" s="63" t="s">
        <v>40</v>
      </c>
      <c r="C3" s="64"/>
      <c r="D3" s="64"/>
      <c r="E3" s="64"/>
      <c r="F3" s="32" t="s">
        <v>41</v>
      </c>
      <c r="G3" s="32"/>
      <c r="H3" s="65"/>
    </row>
    <row r="4" s="41" customFormat="1" ht="33" customHeight="1" spans="1:8">
      <c r="A4" s="11"/>
      <c r="B4" s="11" t="s">
        <v>42</v>
      </c>
      <c r="C4" s="11" t="s">
        <v>409</v>
      </c>
      <c r="D4" s="11" t="s">
        <v>470</v>
      </c>
      <c r="E4" s="11" t="s">
        <v>411</v>
      </c>
      <c r="F4" s="66" t="s">
        <v>42</v>
      </c>
      <c r="G4" s="33" t="s">
        <v>46</v>
      </c>
      <c r="H4" s="65"/>
    </row>
    <row r="5" ht="23.25" customHeight="1" spans="1:11">
      <c r="A5" s="49" t="s">
        <v>471</v>
      </c>
      <c r="B5" s="50"/>
      <c r="C5" s="51"/>
      <c r="D5" s="51"/>
      <c r="E5" s="52"/>
      <c r="F5" s="67"/>
      <c r="G5" s="53"/>
      <c r="H5" s="68"/>
      <c r="I5" s="59"/>
      <c r="J5" s="60"/>
      <c r="K5" s="60"/>
    </row>
    <row r="6" ht="23.25" customHeight="1" spans="1:11">
      <c r="A6" s="56" t="s">
        <v>472</v>
      </c>
      <c r="B6" s="50"/>
      <c r="C6" s="51"/>
      <c r="D6" s="51"/>
      <c r="E6" s="52"/>
      <c r="F6" s="67"/>
      <c r="G6" s="53"/>
      <c r="H6" s="68"/>
      <c r="I6" s="59"/>
      <c r="J6" s="60"/>
      <c r="K6" s="60"/>
    </row>
    <row r="7" ht="23.25" customHeight="1" spans="1:11">
      <c r="A7" s="56" t="s">
        <v>473</v>
      </c>
      <c r="B7" s="50"/>
      <c r="C7" s="51"/>
      <c r="D7" s="51"/>
      <c r="E7" s="52"/>
      <c r="F7" s="67"/>
      <c r="G7" s="53"/>
      <c r="H7" s="68"/>
      <c r="I7" s="59"/>
      <c r="J7" s="60"/>
      <c r="K7" s="60"/>
    </row>
    <row r="8" ht="23.25" customHeight="1" spans="1:11">
      <c r="A8" s="56" t="s">
        <v>474</v>
      </c>
      <c r="B8" s="50"/>
      <c r="C8" s="51"/>
      <c r="D8" s="51"/>
      <c r="E8" s="52"/>
      <c r="F8" s="67"/>
      <c r="G8" s="53"/>
      <c r="H8" s="68"/>
      <c r="I8" s="59"/>
      <c r="J8" s="60"/>
      <c r="K8" s="60"/>
    </row>
    <row r="9" ht="23.25" customHeight="1" spans="1:11">
      <c r="A9" s="55" t="s">
        <v>475</v>
      </c>
      <c r="B9" s="50"/>
      <c r="C9" s="51"/>
      <c r="D9" s="51"/>
      <c r="E9" s="52"/>
      <c r="F9" s="67"/>
      <c r="G9" s="53"/>
      <c r="H9" s="68"/>
      <c r="I9" s="59"/>
      <c r="J9" s="60"/>
      <c r="K9" s="60"/>
    </row>
    <row r="10" ht="23.25" customHeight="1" spans="1:11">
      <c r="A10" s="56" t="s">
        <v>472</v>
      </c>
      <c r="B10" s="50"/>
      <c r="C10" s="51"/>
      <c r="D10" s="51"/>
      <c r="E10" s="52"/>
      <c r="F10" s="67"/>
      <c r="G10" s="53"/>
      <c r="H10" s="68"/>
      <c r="I10" s="59"/>
      <c r="J10" s="60"/>
      <c r="K10" s="60"/>
    </row>
    <row r="11" ht="23.25" customHeight="1" spans="1:11">
      <c r="A11" s="56" t="s">
        <v>473</v>
      </c>
      <c r="B11" s="50"/>
      <c r="C11" s="51"/>
      <c r="D11" s="51"/>
      <c r="E11" s="52"/>
      <c r="F11" s="67"/>
      <c r="G11" s="53"/>
      <c r="H11" s="68"/>
      <c r="I11" s="59"/>
      <c r="J11" s="60"/>
      <c r="K11" s="60"/>
    </row>
    <row r="12" ht="23.25" customHeight="1" spans="1:11">
      <c r="A12" s="56" t="s">
        <v>474</v>
      </c>
      <c r="B12" s="50"/>
      <c r="C12" s="51"/>
      <c r="D12" s="51"/>
      <c r="E12" s="52"/>
      <c r="F12" s="67"/>
      <c r="G12" s="53"/>
      <c r="H12" s="68"/>
      <c r="I12" s="59"/>
      <c r="J12" s="60"/>
      <c r="K12" s="60"/>
    </row>
    <row r="13" ht="23.25" customHeight="1" spans="1:11">
      <c r="A13" s="56" t="s">
        <v>476</v>
      </c>
      <c r="B13" s="50"/>
      <c r="C13" s="51"/>
      <c r="D13" s="51"/>
      <c r="E13" s="52"/>
      <c r="F13" s="67"/>
      <c r="G13" s="53"/>
      <c r="H13" s="68"/>
      <c r="I13" s="59"/>
      <c r="J13" s="60"/>
      <c r="K13" s="60"/>
    </row>
    <row r="14" ht="23.25" customHeight="1" spans="1:11">
      <c r="A14" s="56" t="s">
        <v>472</v>
      </c>
      <c r="B14" s="50"/>
      <c r="C14" s="51"/>
      <c r="D14" s="51"/>
      <c r="E14" s="52"/>
      <c r="F14" s="67"/>
      <c r="G14" s="53"/>
      <c r="H14" s="68"/>
      <c r="I14" s="59"/>
      <c r="J14" s="60"/>
      <c r="K14" s="60"/>
    </row>
    <row r="15" ht="23.25" customHeight="1" spans="1:11">
      <c r="A15" s="56" t="s">
        <v>474</v>
      </c>
      <c r="B15" s="50"/>
      <c r="C15" s="51"/>
      <c r="D15" s="51"/>
      <c r="E15" s="52"/>
      <c r="F15" s="67"/>
      <c r="G15" s="53"/>
      <c r="H15" s="68"/>
      <c r="I15" s="59"/>
      <c r="J15" s="60"/>
      <c r="K15" s="60"/>
    </row>
    <row r="16" s="42" customFormat="1" ht="23.25" customHeight="1" spans="1:10">
      <c r="A16" s="56" t="s">
        <v>477</v>
      </c>
      <c r="B16" s="50"/>
      <c r="C16" s="51"/>
      <c r="D16" s="51"/>
      <c r="E16" s="52"/>
      <c r="F16" s="67"/>
      <c r="G16" s="53"/>
      <c r="H16" s="68"/>
      <c r="J16" s="43"/>
    </row>
    <row r="17" s="42" customFormat="1" ht="23.25" customHeight="1" spans="1:8">
      <c r="A17" s="56" t="s">
        <v>472</v>
      </c>
      <c r="B17" s="50"/>
      <c r="C17" s="51"/>
      <c r="D17" s="51"/>
      <c r="E17" s="52"/>
      <c r="F17" s="67"/>
      <c r="G17" s="53"/>
      <c r="H17" s="68"/>
    </row>
    <row r="18" s="42" customFormat="1" ht="23.25" customHeight="1" spans="1:8">
      <c r="A18" s="56" t="s">
        <v>473</v>
      </c>
      <c r="B18" s="50"/>
      <c r="C18" s="51"/>
      <c r="D18" s="51"/>
      <c r="E18" s="52"/>
      <c r="F18" s="67"/>
      <c r="G18" s="53"/>
      <c r="H18" s="68"/>
    </row>
    <row r="19" ht="23.25" customHeight="1" spans="1:11">
      <c r="A19" s="56" t="s">
        <v>474</v>
      </c>
      <c r="B19" s="50"/>
      <c r="C19" s="51"/>
      <c r="D19" s="51"/>
      <c r="E19" s="52"/>
      <c r="F19" s="67"/>
      <c r="G19" s="53"/>
      <c r="H19" s="68"/>
      <c r="I19" s="59"/>
      <c r="J19" s="60"/>
      <c r="K19" s="60"/>
    </row>
    <row r="20" s="42" customFormat="1" ht="23.25" customHeight="1" spans="1:8">
      <c r="A20" s="56" t="s">
        <v>478</v>
      </c>
      <c r="B20" s="50"/>
      <c r="C20" s="51"/>
      <c r="D20" s="51"/>
      <c r="E20" s="52"/>
      <c r="F20" s="67"/>
      <c r="G20" s="53"/>
      <c r="H20" s="68"/>
    </row>
    <row r="21" s="42" customFormat="1" ht="23.25" customHeight="1" spans="1:8">
      <c r="A21" s="56" t="s">
        <v>472</v>
      </c>
      <c r="B21" s="50"/>
      <c r="C21" s="51"/>
      <c r="D21" s="51"/>
      <c r="E21" s="52"/>
      <c r="F21" s="67"/>
      <c r="G21" s="53"/>
      <c r="H21" s="68"/>
    </row>
    <row r="22" ht="23.25" customHeight="1" spans="1:11">
      <c r="A22" s="56" t="s">
        <v>474</v>
      </c>
      <c r="B22" s="50"/>
      <c r="C22" s="51"/>
      <c r="D22" s="51"/>
      <c r="E22" s="52"/>
      <c r="F22" s="67"/>
      <c r="G22" s="53"/>
      <c r="H22" s="68"/>
      <c r="I22" s="59"/>
      <c r="J22" s="60"/>
      <c r="K22" s="60"/>
    </row>
    <row r="23" s="42" customFormat="1" ht="23.25" customHeight="1" spans="1:8">
      <c r="A23" s="56" t="s">
        <v>479</v>
      </c>
      <c r="B23" s="50"/>
      <c r="C23" s="51"/>
      <c r="D23" s="51"/>
      <c r="E23" s="52"/>
      <c r="F23" s="67"/>
      <c r="G23" s="53"/>
      <c r="H23" s="68"/>
    </row>
    <row r="24" s="42" customFormat="1" ht="23.25" customHeight="1" spans="1:8">
      <c r="A24" s="56" t="s">
        <v>472</v>
      </c>
      <c r="B24" s="50"/>
      <c r="C24" s="51"/>
      <c r="D24" s="51"/>
      <c r="E24" s="52"/>
      <c r="F24" s="67"/>
      <c r="G24" s="53"/>
      <c r="H24" s="68"/>
    </row>
    <row r="25" ht="23.25" customHeight="1" spans="1:11">
      <c r="A25" s="56" t="s">
        <v>474</v>
      </c>
      <c r="B25" s="50"/>
      <c r="C25" s="51"/>
      <c r="D25" s="51"/>
      <c r="E25" s="52"/>
      <c r="F25" s="67"/>
      <c r="G25" s="53"/>
      <c r="H25" s="68"/>
      <c r="I25" s="59"/>
      <c r="J25" s="60"/>
      <c r="K25" s="60"/>
    </row>
    <row r="26" ht="23.25" customHeight="1" spans="1:8">
      <c r="A26" s="56" t="s">
        <v>480</v>
      </c>
      <c r="B26" s="50"/>
      <c r="C26" s="51"/>
      <c r="D26" s="51"/>
      <c r="E26" s="52"/>
      <c r="F26" s="67"/>
      <c r="G26" s="53"/>
      <c r="H26" s="68"/>
    </row>
    <row r="27" ht="23.25" customHeight="1" spans="1:8">
      <c r="A27" s="56" t="s">
        <v>472</v>
      </c>
      <c r="B27" s="50"/>
      <c r="C27" s="51"/>
      <c r="D27" s="51"/>
      <c r="E27" s="52"/>
      <c r="F27" s="67"/>
      <c r="G27" s="53"/>
      <c r="H27" s="68"/>
    </row>
    <row r="28" ht="23.25" customHeight="1" spans="1:8">
      <c r="A28" s="56" t="s">
        <v>473</v>
      </c>
      <c r="B28" s="50"/>
      <c r="C28" s="51"/>
      <c r="D28" s="51"/>
      <c r="E28" s="52"/>
      <c r="F28" s="67"/>
      <c r="G28" s="53"/>
      <c r="H28" s="68"/>
    </row>
    <row r="29" ht="23.25" customHeight="1" spans="1:11">
      <c r="A29" s="56" t="s">
        <v>474</v>
      </c>
      <c r="B29" s="50"/>
      <c r="C29" s="51"/>
      <c r="D29" s="51"/>
      <c r="E29" s="52"/>
      <c r="F29" s="67"/>
      <c r="G29" s="53"/>
      <c r="H29" s="68"/>
      <c r="I29" s="59"/>
      <c r="J29" s="60"/>
      <c r="K29" s="60"/>
    </row>
    <row r="30" ht="23.25" customHeight="1" spans="1:8">
      <c r="A30" s="56" t="s">
        <v>481</v>
      </c>
      <c r="B30" s="50"/>
      <c r="C30" s="51"/>
      <c r="D30" s="51"/>
      <c r="E30" s="52"/>
      <c r="F30" s="67"/>
      <c r="G30" s="53"/>
      <c r="H30" s="68"/>
    </row>
    <row r="31" ht="23.25" customHeight="1" spans="1:8">
      <c r="A31" s="56" t="s">
        <v>472</v>
      </c>
      <c r="B31" s="50"/>
      <c r="C31" s="51"/>
      <c r="D31" s="51"/>
      <c r="E31" s="52"/>
      <c r="F31" s="67"/>
      <c r="G31" s="53"/>
      <c r="H31" s="68"/>
    </row>
    <row r="32" ht="23.25" customHeight="1" spans="1:8">
      <c r="A32" s="56" t="s">
        <v>473</v>
      </c>
      <c r="B32" s="50"/>
      <c r="C32" s="51"/>
      <c r="D32" s="51"/>
      <c r="E32" s="52"/>
      <c r="F32" s="67"/>
      <c r="G32" s="53"/>
      <c r="H32" s="68"/>
    </row>
    <row r="33" ht="23.25" customHeight="1" spans="1:11">
      <c r="A33" s="56" t="s">
        <v>474</v>
      </c>
      <c r="B33" s="50"/>
      <c r="C33" s="51"/>
      <c r="D33" s="51"/>
      <c r="E33" s="52"/>
      <c r="F33" s="67"/>
      <c r="G33" s="53"/>
      <c r="H33" s="68"/>
      <c r="I33" s="59"/>
      <c r="J33" s="60"/>
      <c r="K33" s="60"/>
    </row>
    <row r="34" ht="23.25" customHeight="1" spans="1:7">
      <c r="A34" s="56" t="s">
        <v>482</v>
      </c>
      <c r="B34" s="50"/>
      <c r="C34" s="51"/>
      <c r="D34" s="51"/>
      <c r="E34" s="52"/>
      <c r="F34" s="67"/>
      <c r="G34" s="53"/>
    </row>
    <row r="35" ht="23.25" customHeight="1" spans="1:7">
      <c r="A35" s="56" t="s">
        <v>472</v>
      </c>
      <c r="B35" s="50"/>
      <c r="C35" s="51"/>
      <c r="D35" s="51"/>
      <c r="E35" s="52"/>
      <c r="F35" s="67"/>
      <c r="G35" s="53"/>
    </row>
    <row r="36" ht="23.25" customHeight="1" spans="1:7">
      <c r="A36" s="56" t="s">
        <v>473</v>
      </c>
      <c r="B36" s="50"/>
      <c r="C36" s="51"/>
      <c r="D36" s="51"/>
      <c r="E36" s="52"/>
      <c r="F36" s="67"/>
      <c r="G36" s="53"/>
    </row>
    <row r="37" ht="23.25" customHeight="1" spans="1:7">
      <c r="A37" s="56" t="s">
        <v>474</v>
      </c>
      <c r="B37" s="50"/>
      <c r="C37" s="51"/>
      <c r="D37" s="51"/>
      <c r="E37" s="52"/>
      <c r="F37" s="67"/>
      <c r="G37" s="53"/>
    </row>
    <row r="38" ht="23.25" customHeight="1" spans="1:11">
      <c r="A38" s="58" t="s">
        <v>483</v>
      </c>
      <c r="B38" s="58"/>
      <c r="C38" s="58"/>
      <c r="D38" s="58"/>
      <c r="E38" s="58"/>
      <c r="F38" s="58"/>
      <c r="G38" s="58"/>
      <c r="H38" s="68"/>
      <c r="I38" s="59"/>
      <c r="J38" s="60"/>
      <c r="K38" s="60"/>
    </row>
    <row r="39" ht="24.6" customHeight="1" spans="1:7">
      <c r="A39" s="58"/>
      <c r="B39" s="58"/>
      <c r="C39" s="58"/>
      <c r="D39" s="58"/>
      <c r="E39" s="58"/>
      <c r="F39" s="58"/>
      <c r="G39" s="58"/>
    </row>
    <row r="40" ht="24.6" customHeight="1"/>
    <row r="41" ht="24.6" customHeight="1"/>
    <row r="42" ht="24.6" customHeight="1"/>
  </sheetData>
  <mergeCells count="6">
    <mergeCell ref="A1:G1"/>
    <mergeCell ref="B3:E3"/>
    <mergeCell ref="F3:G3"/>
    <mergeCell ref="A38:G38"/>
    <mergeCell ref="A39:G39"/>
    <mergeCell ref="A3:A4"/>
  </mergeCells>
  <pageMargins left="0.59" right="0.59" top="0.79" bottom="0.79" header="0.59" footer="0.24"/>
  <pageSetup paperSize="9" scale="72" orientation="landscape" horizontalDpi="600" verticalDpi="600"/>
  <headerFooter/>
  <rowBreaks count="1" manualBreakCount="1">
    <brk id="20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</sheetPr>
  <dimension ref="A1:K33"/>
  <sheetViews>
    <sheetView showGridLines="0" showZeros="0" view="pageBreakPreview" zoomScale="115" zoomScaleNormal="100" zoomScaleSheetLayoutView="115" workbookViewId="0">
      <selection activeCell="C87" sqref="C87"/>
    </sheetView>
  </sheetViews>
  <sheetFormatPr defaultColWidth="9" defaultRowHeight="16.5"/>
  <cols>
    <col min="1" max="1" width="41" style="42" customWidth="1"/>
    <col min="2" max="3" width="15" style="42" customWidth="1"/>
    <col min="4" max="4" width="14.125" style="42" customWidth="1"/>
    <col min="5" max="5" width="14.125" style="43" customWidth="1"/>
    <col min="6" max="6" width="15" style="44" customWidth="1"/>
    <col min="7" max="7" width="14.125" style="44" customWidth="1"/>
    <col min="8" max="8" width="14.75" style="42" customWidth="1"/>
    <col min="9" max="9" width="9.5" style="42" customWidth="1"/>
    <col min="10" max="10" width="13.375" style="42" customWidth="1"/>
    <col min="11" max="16384" width="9" style="42"/>
  </cols>
  <sheetData>
    <row r="1" s="39" customFormat="1" ht="48" customHeight="1" spans="1:7">
      <c r="A1" s="45" t="s">
        <v>484</v>
      </c>
      <c r="B1" s="45"/>
      <c r="C1" s="45"/>
      <c r="D1" s="45"/>
      <c r="E1" s="45"/>
      <c r="F1" s="45"/>
      <c r="G1" s="45"/>
    </row>
    <row r="2" s="40" customFormat="1" ht="15.75" spans="1:7">
      <c r="A2" s="6"/>
      <c r="E2" s="46"/>
      <c r="F2" s="47"/>
      <c r="G2" s="48" t="s">
        <v>1</v>
      </c>
    </row>
    <row r="3" s="41" customFormat="1" ht="33" customHeight="1" spans="1:7">
      <c r="A3" s="11" t="s">
        <v>2</v>
      </c>
      <c r="B3" s="31" t="s">
        <v>40</v>
      </c>
      <c r="C3" s="31"/>
      <c r="D3" s="31"/>
      <c r="E3" s="31"/>
      <c r="F3" s="32" t="s">
        <v>41</v>
      </c>
      <c r="G3" s="32"/>
    </row>
    <row r="4" s="41" customFormat="1" ht="33" customHeight="1" spans="1:7">
      <c r="A4" s="11"/>
      <c r="B4" s="11" t="s">
        <v>42</v>
      </c>
      <c r="C4" s="11" t="s">
        <v>409</v>
      </c>
      <c r="D4" s="11" t="s">
        <v>470</v>
      </c>
      <c r="E4" s="11" t="s">
        <v>411</v>
      </c>
      <c r="F4" s="11" t="s">
        <v>42</v>
      </c>
      <c r="G4" s="33" t="s">
        <v>46</v>
      </c>
    </row>
    <row r="5" ht="34.5" customHeight="1" spans="1:11">
      <c r="A5" s="49" t="s">
        <v>485</v>
      </c>
      <c r="B5" s="50"/>
      <c r="C5" s="51"/>
      <c r="D5" s="51"/>
      <c r="E5" s="52"/>
      <c r="F5" s="53"/>
      <c r="G5" s="53"/>
      <c r="H5" s="54"/>
      <c r="I5" s="59"/>
      <c r="J5" s="60"/>
      <c r="K5" s="60"/>
    </row>
    <row r="6" ht="34.5" customHeight="1" spans="1:11">
      <c r="A6" s="55" t="s">
        <v>486</v>
      </c>
      <c r="B6" s="50"/>
      <c r="C6" s="51"/>
      <c r="D6" s="51"/>
      <c r="E6" s="52"/>
      <c r="F6" s="53"/>
      <c r="G6" s="53"/>
      <c r="H6" s="54"/>
      <c r="I6" s="59"/>
      <c r="J6" s="60"/>
      <c r="K6" s="60"/>
    </row>
    <row r="7" ht="34.5" customHeight="1" spans="1:11">
      <c r="A7" s="56" t="s">
        <v>487</v>
      </c>
      <c r="B7" s="50"/>
      <c r="C7" s="51"/>
      <c r="D7" s="51"/>
      <c r="E7" s="52"/>
      <c r="F7" s="53"/>
      <c r="G7" s="53"/>
      <c r="H7" s="54"/>
      <c r="I7" s="59"/>
      <c r="J7" s="60"/>
      <c r="K7" s="60"/>
    </row>
    <row r="8" ht="34.5" customHeight="1" spans="1:11">
      <c r="A8" s="56" t="s">
        <v>488</v>
      </c>
      <c r="B8" s="50"/>
      <c r="C8" s="51"/>
      <c r="D8" s="51"/>
      <c r="E8" s="52"/>
      <c r="F8" s="53"/>
      <c r="G8" s="53"/>
      <c r="H8" s="54"/>
      <c r="I8" s="59"/>
      <c r="J8" s="60"/>
      <c r="K8" s="60"/>
    </row>
    <row r="9" ht="34.5" customHeight="1" spans="1:11">
      <c r="A9" s="56" t="s">
        <v>489</v>
      </c>
      <c r="B9" s="50"/>
      <c r="C9" s="51"/>
      <c r="D9" s="51"/>
      <c r="E9" s="52"/>
      <c r="F9" s="53"/>
      <c r="G9" s="53"/>
      <c r="H9" s="54"/>
      <c r="I9" s="59"/>
      <c r="J9" s="60"/>
      <c r="K9" s="60"/>
    </row>
    <row r="10" ht="34.5" customHeight="1" spans="1:11">
      <c r="A10" s="56" t="s">
        <v>490</v>
      </c>
      <c r="B10" s="50"/>
      <c r="C10" s="51"/>
      <c r="D10" s="51"/>
      <c r="E10" s="52"/>
      <c r="F10" s="53"/>
      <c r="G10" s="53"/>
      <c r="H10" s="54"/>
      <c r="I10" s="59"/>
      <c r="J10" s="60"/>
      <c r="K10" s="60"/>
    </row>
    <row r="11" ht="34.5" customHeight="1" spans="1:11">
      <c r="A11" s="56" t="s">
        <v>491</v>
      </c>
      <c r="B11" s="50"/>
      <c r="C11" s="51"/>
      <c r="D11" s="51"/>
      <c r="E11" s="52"/>
      <c r="F11" s="53"/>
      <c r="G11" s="53"/>
      <c r="H11" s="54"/>
      <c r="I11" s="59"/>
      <c r="J11" s="60"/>
      <c r="K11" s="60"/>
    </row>
    <row r="12" ht="34.5" customHeight="1" spans="1:11">
      <c r="A12" s="56" t="s">
        <v>488</v>
      </c>
      <c r="B12" s="50"/>
      <c r="C12" s="51"/>
      <c r="D12" s="51"/>
      <c r="E12" s="52"/>
      <c r="F12" s="53"/>
      <c r="G12" s="53"/>
      <c r="H12" s="54"/>
      <c r="I12" s="59"/>
      <c r="J12" s="60"/>
      <c r="K12" s="60"/>
    </row>
    <row r="13" s="42" customFormat="1" ht="34.5" customHeight="1" spans="1:10">
      <c r="A13" s="56" t="s">
        <v>492</v>
      </c>
      <c r="B13" s="50"/>
      <c r="C13" s="51"/>
      <c r="D13" s="51"/>
      <c r="E13" s="52"/>
      <c r="F13" s="53"/>
      <c r="G13" s="53"/>
      <c r="H13" s="54"/>
      <c r="J13" s="43"/>
    </row>
    <row r="14" s="42" customFormat="1" ht="34.5" customHeight="1" spans="1:8">
      <c r="A14" s="56" t="s">
        <v>493</v>
      </c>
      <c r="B14" s="50"/>
      <c r="C14" s="51"/>
      <c r="D14" s="51"/>
      <c r="E14" s="52"/>
      <c r="F14" s="53"/>
      <c r="G14" s="53"/>
      <c r="H14" s="54"/>
    </row>
    <row r="15" s="42" customFormat="1" ht="34.5" customHeight="1" spans="1:8">
      <c r="A15" s="56" t="s">
        <v>494</v>
      </c>
      <c r="B15" s="50"/>
      <c r="C15" s="51"/>
      <c r="D15" s="51"/>
      <c r="E15" s="52"/>
      <c r="F15" s="53"/>
      <c r="G15" s="53"/>
      <c r="H15" s="54"/>
    </row>
    <row r="16" s="42" customFormat="1" ht="34.5" customHeight="1" spans="1:8">
      <c r="A16" s="56" t="s">
        <v>495</v>
      </c>
      <c r="B16" s="50"/>
      <c r="C16" s="51"/>
      <c r="D16" s="51"/>
      <c r="E16" s="52"/>
      <c r="F16" s="53"/>
      <c r="G16" s="53"/>
      <c r="H16" s="54"/>
    </row>
    <row r="17" s="42" customFormat="1" ht="34.5" customHeight="1" spans="1:8">
      <c r="A17" s="56" t="s">
        <v>496</v>
      </c>
      <c r="B17" s="50"/>
      <c r="C17" s="51"/>
      <c r="D17" s="51"/>
      <c r="E17" s="52"/>
      <c r="F17" s="53"/>
      <c r="G17" s="53"/>
      <c r="H17" s="54"/>
    </row>
    <row r="18" s="42" customFormat="1" ht="34.5" customHeight="1" spans="1:8">
      <c r="A18" s="56" t="s">
        <v>497</v>
      </c>
      <c r="B18" s="50"/>
      <c r="C18" s="51"/>
      <c r="D18" s="51"/>
      <c r="E18" s="52"/>
      <c r="F18" s="53"/>
      <c r="G18" s="53"/>
      <c r="H18" s="54"/>
    </row>
    <row r="19" s="42" customFormat="1" ht="34.5" customHeight="1" spans="1:8">
      <c r="A19" s="56" t="s">
        <v>498</v>
      </c>
      <c r="B19" s="50"/>
      <c r="C19" s="51"/>
      <c r="D19" s="51"/>
      <c r="E19" s="52"/>
      <c r="F19" s="53"/>
      <c r="G19" s="53"/>
      <c r="H19" s="54"/>
    </row>
    <row r="20" ht="34.5" customHeight="1" spans="1:8">
      <c r="A20" s="56" t="s">
        <v>499</v>
      </c>
      <c r="B20" s="50"/>
      <c r="C20" s="51"/>
      <c r="D20" s="51"/>
      <c r="E20" s="52"/>
      <c r="F20" s="53"/>
      <c r="G20" s="53"/>
      <c r="H20" s="54"/>
    </row>
    <row r="21" ht="34.5" customHeight="1" spans="1:8">
      <c r="A21" s="56" t="s">
        <v>500</v>
      </c>
      <c r="B21" s="50"/>
      <c r="C21" s="51"/>
      <c r="D21" s="51"/>
      <c r="E21" s="52"/>
      <c r="F21" s="53"/>
      <c r="G21" s="53"/>
      <c r="H21" s="54"/>
    </row>
    <row r="22" ht="34.5" customHeight="1" spans="1:8">
      <c r="A22" s="56" t="s">
        <v>501</v>
      </c>
      <c r="B22" s="50"/>
      <c r="C22" s="51"/>
      <c r="D22" s="51"/>
      <c r="E22" s="52"/>
      <c r="F22" s="53"/>
      <c r="G22" s="53"/>
      <c r="H22" s="54"/>
    </row>
    <row r="23" ht="34.5" customHeight="1" spans="1:8">
      <c r="A23" s="56" t="s">
        <v>502</v>
      </c>
      <c r="B23" s="50"/>
      <c r="C23" s="51"/>
      <c r="D23" s="51"/>
      <c r="E23" s="52"/>
      <c r="F23" s="53"/>
      <c r="G23" s="53"/>
      <c r="H23" s="54"/>
    </row>
    <row r="24" ht="34.5" customHeight="1" spans="1:8">
      <c r="A24" s="57" t="s">
        <v>503</v>
      </c>
      <c r="B24" s="50"/>
      <c r="C24" s="51"/>
      <c r="D24" s="51"/>
      <c r="E24" s="52"/>
      <c r="F24" s="53"/>
      <c r="G24" s="53"/>
      <c r="H24" s="54"/>
    </row>
    <row r="25" ht="34.5" customHeight="1" spans="1:7">
      <c r="A25" s="58" t="s">
        <v>483</v>
      </c>
      <c r="B25" s="58"/>
      <c r="C25" s="58"/>
      <c r="D25" s="58"/>
      <c r="E25" s="58"/>
      <c r="F25" s="58"/>
      <c r="G25" s="58"/>
    </row>
    <row r="26" ht="24.6" customHeight="1" spans="1:7">
      <c r="A26" s="58"/>
      <c r="B26" s="58"/>
      <c r="C26" s="58"/>
      <c r="D26" s="58"/>
      <c r="E26" s="58"/>
      <c r="F26" s="58"/>
      <c r="G26" s="58"/>
    </row>
    <row r="27" ht="24.6" customHeight="1"/>
    <row r="28" ht="24.6" customHeight="1"/>
    <row r="29" ht="24.6" customHeight="1"/>
    <row r="30" ht="24.6" customHeight="1"/>
    <row r="31" ht="24.6" customHeight="1"/>
    <row r="32" ht="24.6" customHeight="1"/>
    <row r="33" ht="24.6" customHeight="1"/>
  </sheetData>
  <mergeCells count="6">
    <mergeCell ref="A1:G1"/>
    <mergeCell ref="B3:E3"/>
    <mergeCell ref="F3:G3"/>
    <mergeCell ref="A25:G25"/>
    <mergeCell ref="A26:G26"/>
    <mergeCell ref="A3:A4"/>
  </mergeCells>
  <pageMargins left="0.59" right="0.59" top="0.79" bottom="0.79" header="0.59" footer="0.24"/>
  <pageSetup paperSize="9" scale="72" orientation="landscape" horizontalDpi="600" verticalDpi="600"/>
  <headerFooter/>
  <rowBreaks count="1" manualBreakCount="1">
    <brk id="14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</sheetPr>
  <dimension ref="A1:F20"/>
  <sheetViews>
    <sheetView showGridLines="0" view="pageBreakPreview" zoomScale="115" zoomScaleNormal="100" zoomScaleSheetLayoutView="115" topLeftCell="A4" workbookViewId="0">
      <selection activeCell="C5" sqref="C5"/>
    </sheetView>
  </sheetViews>
  <sheetFormatPr defaultColWidth="9" defaultRowHeight="15.75" outlineLevelCol="5"/>
  <cols>
    <col min="1" max="1" width="42.125" style="1" customWidth="1"/>
    <col min="2" max="3" width="17.25" style="1" customWidth="1"/>
    <col min="4" max="4" width="15.5" style="1" customWidth="1"/>
    <col min="5" max="5" width="17.25" style="1" customWidth="1"/>
    <col min="6" max="6" width="15.5" style="1" customWidth="1"/>
    <col min="7" max="16384" width="9" style="1"/>
  </cols>
  <sheetData>
    <row r="1" ht="48" customHeight="1" spans="1:6">
      <c r="A1" s="4" t="s">
        <v>504</v>
      </c>
      <c r="B1" s="4"/>
      <c r="C1" s="4"/>
      <c r="D1" s="4"/>
      <c r="E1" s="4"/>
      <c r="F1" s="4"/>
    </row>
    <row r="2" ht="15" customHeight="1" spans="1:6">
      <c r="A2" s="6"/>
      <c r="B2" s="30"/>
      <c r="C2" s="30"/>
      <c r="D2" s="9"/>
      <c r="F2" s="10" t="s">
        <v>505</v>
      </c>
    </row>
    <row r="3" ht="27.75" customHeight="1" spans="1:6">
      <c r="A3" s="11" t="s">
        <v>2</v>
      </c>
      <c r="B3" s="31" t="s">
        <v>40</v>
      </c>
      <c r="C3" s="31"/>
      <c r="D3" s="31"/>
      <c r="E3" s="32" t="s">
        <v>41</v>
      </c>
      <c r="F3" s="32"/>
    </row>
    <row r="4" ht="36" customHeight="1" spans="1:6">
      <c r="A4" s="11"/>
      <c r="B4" s="11" t="s">
        <v>42</v>
      </c>
      <c r="C4" s="11" t="s">
        <v>409</v>
      </c>
      <c r="D4" s="11" t="s">
        <v>411</v>
      </c>
      <c r="E4" s="11" t="s">
        <v>42</v>
      </c>
      <c r="F4" s="33" t="s">
        <v>46</v>
      </c>
    </row>
    <row r="5" ht="30.75" customHeight="1" spans="1:6">
      <c r="A5" s="15" t="s">
        <v>506</v>
      </c>
      <c r="B5" s="34"/>
      <c r="C5" s="35">
        <f>C6+C14+C16+C17</f>
        <v>26</v>
      </c>
      <c r="D5" s="18">
        <v>1</v>
      </c>
      <c r="E5" s="21"/>
      <c r="F5" s="21"/>
    </row>
    <row r="6" ht="30.75" customHeight="1" spans="1:6">
      <c r="A6" s="15" t="s">
        <v>507</v>
      </c>
      <c r="B6" s="34"/>
      <c r="C6" s="35"/>
      <c r="D6" s="21"/>
      <c r="E6" s="21"/>
      <c r="F6" s="21"/>
    </row>
    <row r="7" ht="30.75" customHeight="1" spans="1:6">
      <c r="A7" s="36" t="s">
        <v>508</v>
      </c>
      <c r="B7" s="34"/>
      <c r="C7" s="21"/>
      <c r="D7" s="21"/>
      <c r="E7" s="21"/>
      <c r="F7" s="21"/>
    </row>
    <row r="8" ht="30.75" customHeight="1" spans="1:6">
      <c r="A8" s="37" t="s">
        <v>509</v>
      </c>
      <c r="B8" s="34"/>
      <c r="C8" s="21"/>
      <c r="D8" s="21"/>
      <c r="E8" s="21"/>
      <c r="F8" s="21"/>
    </row>
    <row r="9" ht="30.75" customHeight="1" spans="1:6">
      <c r="A9" s="36" t="s">
        <v>510</v>
      </c>
      <c r="B9" s="34"/>
      <c r="C9" s="21"/>
      <c r="D9" s="21"/>
      <c r="E9" s="21"/>
      <c r="F9" s="21"/>
    </row>
    <row r="10" ht="30.75" customHeight="1" spans="1:6">
      <c r="A10" s="37" t="s">
        <v>509</v>
      </c>
      <c r="B10" s="34"/>
      <c r="C10" s="21"/>
      <c r="D10" s="21"/>
      <c r="E10" s="21"/>
      <c r="F10" s="21"/>
    </row>
    <row r="11" ht="30.75" customHeight="1" spans="1:6">
      <c r="A11" s="36" t="s">
        <v>511</v>
      </c>
      <c r="B11" s="34"/>
      <c r="C11" s="21"/>
      <c r="D11" s="21"/>
      <c r="E11" s="21"/>
      <c r="F11" s="21"/>
    </row>
    <row r="12" ht="30.75" customHeight="1" spans="1:6">
      <c r="A12" s="37" t="s">
        <v>509</v>
      </c>
      <c r="B12" s="34"/>
      <c r="C12" s="21"/>
      <c r="D12" s="21"/>
      <c r="E12" s="21"/>
      <c r="F12" s="21"/>
    </row>
    <row r="13" ht="30.75" customHeight="1" spans="1:6">
      <c r="A13" s="37" t="s">
        <v>512</v>
      </c>
      <c r="B13" s="34"/>
      <c r="C13" s="21"/>
      <c r="D13" s="21"/>
      <c r="E13" s="21"/>
      <c r="F13" s="21"/>
    </row>
    <row r="14" ht="30.75" customHeight="1" spans="1:6">
      <c r="A14" s="15" t="s">
        <v>513</v>
      </c>
      <c r="B14" s="34"/>
      <c r="C14" s="21"/>
      <c r="D14" s="21"/>
      <c r="E14" s="21"/>
      <c r="F14" s="21"/>
    </row>
    <row r="15" ht="30.75" customHeight="1" spans="1:6">
      <c r="A15" s="37" t="s">
        <v>509</v>
      </c>
      <c r="B15" s="34"/>
      <c r="C15" s="21"/>
      <c r="D15" s="21"/>
      <c r="E15" s="21"/>
      <c r="F15" s="21"/>
    </row>
    <row r="16" s="29" customFormat="1" ht="30.75" customHeight="1" spans="1:6">
      <c r="A16" s="38" t="s">
        <v>514</v>
      </c>
      <c r="B16" s="38"/>
      <c r="C16" s="38">
        <v>2</v>
      </c>
      <c r="D16" s="38"/>
      <c r="E16" s="38"/>
      <c r="F16" s="38"/>
    </row>
    <row r="17" s="29" customFormat="1" ht="30.75" customHeight="1" spans="1:6">
      <c r="A17" s="38" t="s">
        <v>515</v>
      </c>
      <c r="B17" s="38"/>
      <c r="C17" s="38">
        <v>24</v>
      </c>
      <c r="D17" s="18">
        <v>0.923076923076923</v>
      </c>
      <c r="E17" s="38"/>
      <c r="F17" s="18"/>
    </row>
    <row r="18" ht="39.95" customHeight="1" spans="1:6">
      <c r="A18" s="38"/>
      <c r="B18" s="38"/>
      <c r="C18" s="38"/>
      <c r="D18" s="38"/>
      <c r="E18" s="38"/>
      <c r="F18" s="38"/>
    </row>
    <row r="19" ht="39.95" customHeight="1"/>
    <row r="20" ht="39.95" customHeight="1"/>
  </sheetData>
  <mergeCells count="4">
    <mergeCell ref="A1:F1"/>
    <mergeCell ref="B3:D3"/>
    <mergeCell ref="E3:F3"/>
    <mergeCell ref="A3:A4"/>
  </mergeCells>
  <pageMargins left="0.59" right="0.59" top="0.79" bottom="0.79" header="0.59" footer="0.24"/>
  <pageSetup paperSize="9" scale="72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</sheetPr>
  <dimension ref="A1:G20"/>
  <sheetViews>
    <sheetView showGridLines="0" tabSelected="1" view="pageBreakPreview" zoomScaleNormal="100" zoomScaleSheetLayoutView="100" workbookViewId="0">
      <selection activeCell="B9" sqref="B9"/>
    </sheetView>
  </sheetViews>
  <sheetFormatPr defaultColWidth="9" defaultRowHeight="15.75" outlineLevelCol="6"/>
  <cols>
    <col min="1" max="1" width="34.875" style="1" customWidth="1"/>
    <col min="2" max="2" width="16.625" style="2" customWidth="1"/>
    <col min="3" max="3" width="16.625" style="3" customWidth="1"/>
    <col min="4" max="4" width="16.625" style="1" customWidth="1"/>
    <col min="5" max="5" width="16.625" style="3" customWidth="1"/>
    <col min="6" max="6" width="16.625" style="1" customWidth="1"/>
    <col min="7" max="16384" width="9" style="1"/>
  </cols>
  <sheetData>
    <row r="1" ht="48" customHeight="1" spans="1:6">
      <c r="A1" s="4" t="s">
        <v>516</v>
      </c>
      <c r="B1" s="4"/>
      <c r="C1" s="5"/>
      <c r="D1" s="4"/>
      <c r="E1" s="4"/>
      <c r="F1" s="4"/>
    </row>
    <row r="2" ht="15" customHeight="1" spans="1:6">
      <c r="A2" s="6"/>
      <c r="B2" s="7"/>
      <c r="C2" s="8"/>
      <c r="D2" s="9"/>
      <c r="F2" s="10" t="s">
        <v>505</v>
      </c>
    </row>
    <row r="3" ht="33" customHeight="1" spans="1:6">
      <c r="A3" s="11" t="s">
        <v>2</v>
      </c>
      <c r="B3" s="12" t="s">
        <v>40</v>
      </c>
      <c r="C3" s="12"/>
      <c r="D3" s="12"/>
      <c r="E3" s="13" t="s">
        <v>41</v>
      </c>
      <c r="F3" s="13"/>
    </row>
    <row r="4" ht="33" customHeight="1" spans="1:6">
      <c r="A4" s="11"/>
      <c r="B4" s="11" t="s">
        <v>42</v>
      </c>
      <c r="C4" s="11" t="s">
        <v>409</v>
      </c>
      <c r="D4" s="11" t="s">
        <v>411</v>
      </c>
      <c r="E4" s="11" t="s">
        <v>42</v>
      </c>
      <c r="F4" s="14" t="s">
        <v>46</v>
      </c>
    </row>
    <row r="5" ht="33" customHeight="1" spans="1:6">
      <c r="A5" s="15" t="s">
        <v>517</v>
      </c>
      <c r="B5" s="16">
        <v>24</v>
      </c>
      <c r="C5" s="17">
        <f>C6+C10+C17</f>
        <v>16</v>
      </c>
      <c r="D5" s="18">
        <v>8</v>
      </c>
      <c r="E5" s="17">
        <f>E6</f>
        <v>10</v>
      </c>
      <c r="F5" s="18">
        <f>E5/C5</f>
        <v>0.625</v>
      </c>
    </row>
    <row r="6" ht="33" customHeight="1" spans="1:6">
      <c r="A6" s="15" t="s">
        <v>518</v>
      </c>
      <c r="B6" s="16">
        <v>24</v>
      </c>
      <c r="C6" s="19">
        <f>C7+C8+C9</f>
        <v>16</v>
      </c>
      <c r="D6" s="18">
        <v>8</v>
      </c>
      <c r="E6" s="17">
        <f>E9</f>
        <v>10</v>
      </c>
      <c r="F6" s="18">
        <f>E6/C6</f>
        <v>0.625</v>
      </c>
    </row>
    <row r="7" ht="33" customHeight="1" spans="1:6">
      <c r="A7" s="15" t="s">
        <v>519</v>
      </c>
      <c r="B7" s="16"/>
      <c r="C7" s="17"/>
      <c r="D7" s="18"/>
      <c r="E7" s="17"/>
      <c r="F7" s="18"/>
    </row>
    <row r="8" ht="33" customHeight="1" spans="1:6">
      <c r="A8" s="20" t="s">
        <v>520</v>
      </c>
      <c r="B8" s="16"/>
      <c r="C8" s="17"/>
      <c r="D8" s="18"/>
      <c r="E8" s="17"/>
      <c r="F8" s="18"/>
    </row>
    <row r="9" ht="33" customHeight="1" spans="1:6">
      <c r="A9" s="20" t="s">
        <v>521</v>
      </c>
      <c r="B9" s="16">
        <v>24</v>
      </c>
      <c r="C9" s="17">
        <v>16</v>
      </c>
      <c r="D9" s="18">
        <v>8</v>
      </c>
      <c r="E9" s="17">
        <v>10</v>
      </c>
      <c r="F9" s="18">
        <f>E9/C9</f>
        <v>0.625</v>
      </c>
    </row>
    <row r="10" ht="33" customHeight="1" spans="1:6">
      <c r="A10" s="15" t="s">
        <v>522</v>
      </c>
      <c r="B10" s="16"/>
      <c r="C10" s="17"/>
      <c r="D10" s="21"/>
      <c r="E10" s="17"/>
      <c r="F10" s="21"/>
    </row>
    <row r="11" ht="33" customHeight="1" spans="1:6">
      <c r="A11" s="22" t="s">
        <v>523</v>
      </c>
      <c r="B11" s="16"/>
      <c r="C11" s="17"/>
      <c r="D11" s="21"/>
      <c r="E11" s="17"/>
      <c r="F11" s="21"/>
    </row>
    <row r="12" ht="33" customHeight="1" spans="1:6">
      <c r="A12" s="22" t="s">
        <v>524</v>
      </c>
      <c r="B12" s="16"/>
      <c r="C12" s="17"/>
      <c r="D12" s="21"/>
      <c r="E12" s="17"/>
      <c r="F12" s="21"/>
    </row>
    <row r="13" ht="33" customHeight="1" spans="1:6">
      <c r="A13" s="22" t="s">
        <v>525</v>
      </c>
      <c r="B13" s="16"/>
      <c r="C13" s="17"/>
      <c r="D13" s="21"/>
      <c r="E13" s="17"/>
      <c r="F13" s="21"/>
    </row>
    <row r="14" ht="33" customHeight="1" spans="1:6">
      <c r="A14" s="22" t="s">
        <v>526</v>
      </c>
      <c r="B14" s="16"/>
      <c r="C14" s="17"/>
      <c r="D14" s="21"/>
      <c r="E14" s="17"/>
      <c r="F14" s="21"/>
    </row>
    <row r="15" ht="33.75" customHeight="1" spans="1:7">
      <c r="A15" s="22" t="s">
        <v>527</v>
      </c>
      <c r="B15" s="16"/>
      <c r="C15" s="16"/>
      <c r="D15" s="23"/>
      <c r="E15" s="24"/>
      <c r="F15" s="23"/>
      <c r="G15" s="25"/>
    </row>
    <row r="16" ht="33.75" customHeight="1" spans="1:7">
      <c r="A16" s="22" t="s">
        <v>528</v>
      </c>
      <c r="B16" s="16"/>
      <c r="C16" s="16"/>
      <c r="D16" s="23"/>
      <c r="E16" s="24"/>
      <c r="F16" s="23"/>
      <c r="G16" s="25"/>
    </row>
    <row r="17" ht="33" customHeight="1" spans="1:6">
      <c r="A17" s="26" t="s">
        <v>529</v>
      </c>
      <c r="B17" s="16"/>
      <c r="C17" s="17"/>
      <c r="D17" s="21"/>
      <c r="E17" s="17"/>
      <c r="F17" s="21"/>
    </row>
    <row r="18" ht="33" customHeight="1" spans="1:6">
      <c r="A18" s="20" t="s">
        <v>530</v>
      </c>
      <c r="B18" s="16"/>
      <c r="C18" s="17"/>
      <c r="D18" s="21"/>
      <c r="E18" s="17"/>
      <c r="F18" s="21"/>
    </row>
    <row r="19" ht="33" customHeight="1" spans="1:6">
      <c r="A19" s="27"/>
      <c r="B19" s="27"/>
      <c r="C19" s="28"/>
      <c r="D19" s="27"/>
      <c r="E19" s="27"/>
      <c r="F19" s="27"/>
    </row>
    <row r="20" ht="30.75" customHeight="1" spans="1:6">
      <c r="A20" s="27"/>
      <c r="B20" s="27"/>
      <c r="C20" s="28"/>
      <c r="D20" s="27"/>
      <c r="E20" s="27"/>
      <c r="F20" s="27"/>
    </row>
  </sheetData>
  <mergeCells count="6">
    <mergeCell ref="A1:F1"/>
    <mergeCell ref="B3:D3"/>
    <mergeCell ref="E3:F3"/>
    <mergeCell ref="A19:F19"/>
    <mergeCell ref="A20:F20"/>
    <mergeCell ref="A3:A4"/>
  </mergeCells>
  <pageMargins left="0.59" right="0.59" top="0.79" bottom="0.79" header="0.59" footer="0.24"/>
  <pageSetup paperSize="9" scale="72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topLeftCell="B2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  <pageSetUpPr fitToPage="1"/>
  </sheetPr>
  <dimension ref="A1:J45"/>
  <sheetViews>
    <sheetView showGridLines="0" view="pageBreakPreview" zoomScale="115" zoomScaleNormal="100" zoomScaleSheetLayoutView="115" workbookViewId="0">
      <pane ySplit="4" topLeftCell="A20" activePane="bottomLeft" state="frozen"/>
      <selection/>
      <selection pane="bottomLeft" activeCell="B10" sqref="B10"/>
    </sheetView>
  </sheetViews>
  <sheetFormatPr defaultColWidth="9" defaultRowHeight="15.75"/>
  <cols>
    <col min="1" max="1" width="38.875" style="120" customWidth="1"/>
    <col min="2" max="2" width="14.375" style="225" customWidth="1"/>
    <col min="3" max="3" width="14.375" style="120" customWidth="1"/>
    <col min="4" max="4" width="14.375" style="125" customWidth="1"/>
    <col min="5" max="5" width="13" style="125" customWidth="1"/>
    <col min="6" max="6" width="13" style="126" customWidth="1"/>
    <col min="7" max="7" width="13.375" style="125" customWidth="1"/>
    <col min="8" max="8" width="13" style="126" customWidth="1"/>
    <col min="9" max="16384" width="9" style="120"/>
  </cols>
  <sheetData>
    <row r="1" s="122" customFormat="1" ht="48" customHeight="1" spans="1:8">
      <c r="A1" s="226" t="s">
        <v>0</v>
      </c>
      <c r="B1" s="226"/>
      <c r="C1" s="226"/>
      <c r="D1" s="226"/>
      <c r="E1" s="226"/>
      <c r="F1" s="226"/>
      <c r="G1" s="226"/>
      <c r="H1" s="226"/>
    </row>
    <row r="2" spans="1:8">
      <c r="A2" s="225"/>
      <c r="F2" s="130"/>
      <c r="H2" s="227" t="s">
        <v>1</v>
      </c>
    </row>
    <row r="3" ht="30.75" customHeight="1" spans="1:8">
      <c r="A3" s="186" t="s">
        <v>2</v>
      </c>
      <c r="B3" s="228" t="s">
        <v>3</v>
      </c>
      <c r="C3" s="228"/>
      <c r="D3" s="228"/>
      <c r="E3" s="228"/>
      <c r="F3" s="228"/>
      <c r="G3" s="229" t="s">
        <v>4</v>
      </c>
      <c r="H3" s="229"/>
    </row>
    <row r="4" s="123" customFormat="1" ht="30.75" customHeight="1" spans="1:8">
      <c r="A4" s="186"/>
      <c r="B4" s="230" t="s">
        <v>5</v>
      </c>
      <c r="C4" s="97" t="s">
        <v>6</v>
      </c>
      <c r="D4" s="97" t="s">
        <v>7</v>
      </c>
      <c r="E4" s="97" t="s">
        <v>8</v>
      </c>
      <c r="F4" s="97" t="s">
        <v>9</v>
      </c>
      <c r="G4" s="97" t="s">
        <v>5</v>
      </c>
      <c r="H4" s="231" t="s">
        <v>10</v>
      </c>
    </row>
    <row r="5" ht="26.25" customHeight="1" spans="1:10">
      <c r="A5" s="232" t="s">
        <v>11</v>
      </c>
      <c r="B5" s="229">
        <f>B25</f>
        <v>31875</v>
      </c>
      <c r="C5" s="233">
        <f>C25</f>
        <v>30490.3069607097</v>
      </c>
      <c r="D5" s="233">
        <f>D25</f>
        <v>30490.3069607097</v>
      </c>
      <c r="E5" s="234">
        <f t="shared" ref="E5:E19" si="0">D5/C5</f>
        <v>1</v>
      </c>
      <c r="F5" s="234">
        <v>0.952931616452056</v>
      </c>
      <c r="G5" s="233">
        <f>G25</f>
        <v>50149.5</v>
      </c>
      <c r="H5" s="235">
        <f>G5/D5</f>
        <v>1.64476861661719</v>
      </c>
      <c r="J5" s="219"/>
    </row>
    <row r="6" s="224" customFormat="1" ht="26.25" customHeight="1" spans="1:10">
      <c r="A6" s="236" t="s">
        <v>12</v>
      </c>
      <c r="B6" s="237">
        <f>SUM(B7:B18)</f>
        <v>30529</v>
      </c>
      <c r="C6" s="233">
        <f>SUM(C7:C18)</f>
        <v>29784.3069607097</v>
      </c>
      <c r="D6" s="233">
        <f>SUM(D7:D18)</f>
        <v>29784.3069607097</v>
      </c>
      <c r="E6" s="234">
        <f t="shared" si="0"/>
        <v>1</v>
      </c>
      <c r="F6" s="234">
        <v>0.971745513866232</v>
      </c>
      <c r="G6" s="233">
        <f>SUM(G7:G18)</f>
        <v>50149.5</v>
      </c>
      <c r="H6" s="235">
        <f>G6/D6</f>
        <v>1.68375581362881</v>
      </c>
      <c r="J6" s="219"/>
    </row>
    <row r="7" ht="26.25" customHeight="1" spans="1:10">
      <c r="A7" s="238" t="s">
        <v>13</v>
      </c>
      <c r="B7" s="239">
        <v>10402.61</v>
      </c>
      <c r="C7" s="233">
        <v>9159.24375043937</v>
      </c>
      <c r="D7" s="233">
        <v>9159.24375043937</v>
      </c>
      <c r="E7" s="234">
        <f t="shared" si="0"/>
        <v>1</v>
      </c>
      <c r="F7" s="240">
        <v>0.918103448275862</v>
      </c>
      <c r="G7" s="233">
        <v>28043.5</v>
      </c>
      <c r="H7" s="235">
        <f>B7/D7</f>
        <v>1.13574988104242</v>
      </c>
      <c r="J7" s="219"/>
    </row>
    <row r="8" ht="26.25" customHeight="1" spans="1:10">
      <c r="A8" s="238" t="s">
        <v>14</v>
      </c>
      <c r="B8" s="239"/>
      <c r="C8" s="233"/>
      <c r="D8" s="233"/>
      <c r="E8" s="234"/>
      <c r="F8" s="240"/>
      <c r="G8" s="233"/>
      <c r="H8" s="235"/>
      <c r="J8" s="219"/>
    </row>
    <row r="9" ht="26.25" customHeight="1" spans="1:10">
      <c r="A9" s="238" t="s">
        <v>15</v>
      </c>
      <c r="B9" s="239">
        <v>5773.86</v>
      </c>
      <c r="C9" s="233">
        <v>4046.90397946021</v>
      </c>
      <c r="D9" s="233">
        <v>4046.90397946021</v>
      </c>
      <c r="E9" s="234">
        <f t="shared" si="0"/>
        <v>1</v>
      </c>
      <c r="F9" s="240">
        <v>0.70029416854127</v>
      </c>
      <c r="G9" s="233">
        <v>5468</v>
      </c>
      <c r="H9" s="235">
        <f t="shared" ref="H9:H16" si="1">B9/D9</f>
        <v>1.42673511140982</v>
      </c>
      <c r="J9" s="219"/>
    </row>
    <row r="10" ht="26.25" customHeight="1" spans="1:10">
      <c r="A10" s="238" t="s">
        <v>16</v>
      </c>
      <c r="B10" s="239">
        <v>824.9</v>
      </c>
      <c r="C10" s="233">
        <v>840.434971726198</v>
      </c>
      <c r="D10" s="233">
        <v>840.434971726198</v>
      </c>
      <c r="E10" s="234">
        <f t="shared" si="0"/>
        <v>1</v>
      </c>
      <c r="F10" s="240">
        <v>1.01326899879373</v>
      </c>
      <c r="G10" s="233">
        <v>900</v>
      </c>
      <c r="H10" s="235">
        <f t="shared" si="1"/>
        <v>0.981515557718534</v>
      </c>
      <c r="J10" s="219"/>
    </row>
    <row r="11" ht="26.25" customHeight="1" spans="1:10">
      <c r="A11" s="238" t="s">
        <v>17</v>
      </c>
      <c r="B11" s="239">
        <v>2644.92</v>
      </c>
      <c r="C11" s="233">
        <v>2273.14815474078</v>
      </c>
      <c r="D11" s="233">
        <v>2273.14815474078</v>
      </c>
      <c r="E11" s="234">
        <f t="shared" si="0"/>
        <v>1</v>
      </c>
      <c r="F11" s="240">
        <v>0.834128440366972</v>
      </c>
      <c r="G11" s="233">
        <v>2273</v>
      </c>
      <c r="H11" s="235">
        <f t="shared" si="1"/>
        <v>1.16354932452769</v>
      </c>
      <c r="J11" s="219"/>
    </row>
    <row r="12" ht="26.25" customHeight="1" spans="1:10">
      <c r="A12" s="238" t="s">
        <v>18</v>
      </c>
      <c r="B12" s="239">
        <v>6986.4</v>
      </c>
      <c r="C12" s="233">
        <v>8740.96579410904</v>
      </c>
      <c r="D12" s="233">
        <v>8740.96579410904</v>
      </c>
      <c r="E12" s="234">
        <f t="shared" si="0"/>
        <v>1</v>
      </c>
      <c r="F12" s="240">
        <v>1.18941352564975</v>
      </c>
      <c r="G12" s="233">
        <v>8741</v>
      </c>
      <c r="H12" s="235">
        <f t="shared" si="1"/>
        <v>0.799270946090245</v>
      </c>
      <c r="J12" s="219"/>
    </row>
    <row r="13" ht="26.25" customHeight="1" spans="1:10">
      <c r="A13" s="238" t="s">
        <v>19</v>
      </c>
      <c r="B13" s="239">
        <v>1138.47</v>
      </c>
      <c r="C13" s="233">
        <v>1232.66385364216</v>
      </c>
      <c r="D13" s="233">
        <v>1232.66385364216</v>
      </c>
      <c r="E13" s="234">
        <f t="shared" si="0"/>
        <v>1</v>
      </c>
      <c r="F13" s="240">
        <v>1.05025553662692</v>
      </c>
      <c r="G13" s="233">
        <v>1233</v>
      </c>
      <c r="H13" s="235">
        <f t="shared" si="1"/>
        <v>0.923585125528063</v>
      </c>
      <c r="J13" s="219"/>
    </row>
    <row r="14" ht="26.25" customHeight="1" spans="1:10">
      <c r="A14" s="238" t="s">
        <v>20</v>
      </c>
      <c r="B14" s="239">
        <v>639.5</v>
      </c>
      <c r="C14" s="233">
        <v>714.69638134632</v>
      </c>
      <c r="D14" s="233">
        <v>714.69638134632</v>
      </c>
      <c r="E14" s="234">
        <f t="shared" si="0"/>
        <v>1</v>
      </c>
      <c r="F14" s="240">
        <v>1.071964017991</v>
      </c>
      <c r="G14" s="233">
        <v>715</v>
      </c>
      <c r="H14" s="235">
        <f t="shared" si="1"/>
        <v>0.894785557463342</v>
      </c>
      <c r="J14" s="219"/>
    </row>
    <row r="15" ht="26.25" customHeight="1" spans="1:10">
      <c r="A15" s="238" t="s">
        <v>21</v>
      </c>
      <c r="B15" s="239">
        <v>2109.1</v>
      </c>
      <c r="C15" s="233">
        <v>2762.84388424566</v>
      </c>
      <c r="D15" s="233">
        <v>2762.84388424566</v>
      </c>
      <c r="E15" s="234">
        <f t="shared" si="0"/>
        <v>1</v>
      </c>
      <c r="F15" s="240">
        <v>1.28991596638655</v>
      </c>
      <c r="G15" s="233">
        <v>2763</v>
      </c>
      <c r="H15" s="235">
        <f t="shared" si="1"/>
        <v>0.763380085290577</v>
      </c>
      <c r="J15" s="219"/>
    </row>
    <row r="16" ht="26.25" customHeight="1" spans="1:10">
      <c r="A16" s="238" t="s">
        <v>22</v>
      </c>
      <c r="B16" s="239">
        <v>9.24</v>
      </c>
      <c r="C16" s="233">
        <v>13.406191</v>
      </c>
      <c r="D16" s="233">
        <v>13.406191</v>
      </c>
      <c r="E16" s="234">
        <f t="shared" si="0"/>
        <v>1</v>
      </c>
      <c r="F16" s="240">
        <v>1.44444444444444</v>
      </c>
      <c r="G16" s="233">
        <v>13</v>
      </c>
      <c r="H16" s="235">
        <f t="shared" si="1"/>
        <v>0.689233802502143</v>
      </c>
      <c r="J16" s="219"/>
    </row>
    <row r="17" ht="26.25" customHeight="1" spans="1:10">
      <c r="A17" s="238" t="s">
        <v>23</v>
      </c>
      <c r="B17" s="237"/>
      <c r="C17" s="233"/>
      <c r="D17" s="233"/>
      <c r="E17" s="234"/>
      <c r="F17" s="240"/>
      <c r="G17" s="233"/>
      <c r="H17" s="235"/>
      <c r="J17" s="219"/>
    </row>
    <row r="18" ht="26.25" customHeight="1" spans="1:10">
      <c r="A18" s="238" t="s">
        <v>24</v>
      </c>
      <c r="B18" s="237"/>
      <c r="C18" s="233"/>
      <c r="D18" s="233"/>
      <c r="E18" s="234"/>
      <c r="F18" s="240"/>
      <c r="G18" s="233"/>
      <c r="H18" s="235"/>
      <c r="J18" s="219"/>
    </row>
    <row r="19" s="124" customFormat="1" ht="26.25" customHeight="1" spans="1:10">
      <c r="A19" s="236" t="s">
        <v>25</v>
      </c>
      <c r="B19" s="241">
        <v>1346</v>
      </c>
      <c r="C19" s="242">
        <f>C20+C21+C22+C24+C23</f>
        <v>706</v>
      </c>
      <c r="D19" s="242">
        <f>D20+D21+D22+D24+D23</f>
        <v>706</v>
      </c>
      <c r="E19" s="234">
        <f t="shared" si="0"/>
        <v>1</v>
      </c>
      <c r="F19" s="234">
        <v>0.524517087667162</v>
      </c>
      <c r="G19" s="233"/>
      <c r="H19" s="235">
        <f>G19/D19</f>
        <v>0</v>
      </c>
      <c r="J19" s="219"/>
    </row>
    <row r="20" ht="26.25" customHeight="1" spans="1:10">
      <c r="A20" s="238" t="s">
        <v>26</v>
      </c>
      <c r="B20" s="241">
        <v>1346</v>
      </c>
      <c r="C20" s="242">
        <v>0</v>
      </c>
      <c r="D20" s="242">
        <v>0</v>
      </c>
      <c r="E20" s="234"/>
      <c r="F20" s="240"/>
      <c r="G20" s="233"/>
      <c r="H20" s="235"/>
      <c r="J20" s="219"/>
    </row>
    <row r="21" ht="26.25" customHeight="1" spans="1:10">
      <c r="A21" s="238" t="s">
        <v>27</v>
      </c>
      <c r="B21" s="241"/>
      <c r="C21" s="233">
        <v>685</v>
      </c>
      <c r="D21" s="233">
        <v>685</v>
      </c>
      <c r="E21" s="234"/>
      <c r="F21" s="240">
        <v>0.607808340727595</v>
      </c>
      <c r="G21" s="233"/>
      <c r="H21" s="243"/>
      <c r="J21" s="219"/>
    </row>
    <row r="22" ht="26.25" customHeight="1" spans="1:10">
      <c r="A22" s="238" t="s">
        <v>28</v>
      </c>
      <c r="B22" s="241"/>
      <c r="C22" s="233"/>
      <c r="D22" s="233"/>
      <c r="E22" s="234"/>
      <c r="F22" s="240"/>
      <c r="G22" s="233"/>
      <c r="H22" s="243"/>
      <c r="J22" s="219"/>
    </row>
    <row r="23" ht="26.25" customHeight="1" spans="1:10">
      <c r="A23" s="238" t="s">
        <v>29</v>
      </c>
      <c r="B23" s="241"/>
      <c r="C23" s="233">
        <v>21</v>
      </c>
      <c r="D23" s="233">
        <v>21</v>
      </c>
      <c r="E23" s="234"/>
      <c r="F23" s="240">
        <v>0.0958904109589041</v>
      </c>
      <c r="G23" s="233"/>
      <c r="H23" s="243"/>
      <c r="J23" s="219"/>
    </row>
    <row r="24" ht="26.25" customHeight="1" spans="1:10">
      <c r="A24" s="238" t="s">
        <v>30</v>
      </c>
      <c r="B24" s="241"/>
      <c r="C24" s="233"/>
      <c r="D24" s="233"/>
      <c r="E24" s="234"/>
      <c r="F24" s="240"/>
      <c r="G24" s="233"/>
      <c r="H24" s="243"/>
      <c r="J24" s="219"/>
    </row>
    <row r="25" s="124" customFormat="1" ht="26.25" customHeight="1" spans="1:10">
      <c r="A25" s="232" t="s">
        <v>11</v>
      </c>
      <c r="B25" s="237">
        <f>B19+B6</f>
        <v>31875</v>
      </c>
      <c r="C25" s="233">
        <f>C19+C6</f>
        <v>30490.3069607097</v>
      </c>
      <c r="D25" s="233">
        <f>D19+D6</f>
        <v>30490.3069607097</v>
      </c>
      <c r="E25" s="234">
        <f>D25/C25</f>
        <v>1</v>
      </c>
      <c r="F25" s="234">
        <v>0.952931616452056</v>
      </c>
      <c r="G25" s="233">
        <f>G19+G6</f>
        <v>50149.5</v>
      </c>
      <c r="H25" s="235">
        <f>G25/D25</f>
        <v>1.64476861661719</v>
      </c>
      <c r="J25" s="219"/>
    </row>
    <row r="26" ht="26.25" customHeight="1" spans="1:10">
      <c r="A26" s="244" t="s">
        <v>31</v>
      </c>
      <c r="B26" s="245">
        <v>109308</v>
      </c>
      <c r="C26" s="246">
        <v>38099</v>
      </c>
      <c r="D26" s="246">
        <v>38099</v>
      </c>
      <c r="E26" s="234">
        <f>D26/C26</f>
        <v>1</v>
      </c>
      <c r="F26" s="240">
        <v>0.348547224356863</v>
      </c>
      <c r="G26" s="233"/>
      <c r="H26" s="235"/>
      <c r="J26" s="219"/>
    </row>
    <row r="27" ht="26.25" customHeight="1" spans="1:10">
      <c r="A27" s="247" t="s">
        <v>32</v>
      </c>
      <c r="B27" s="248"/>
      <c r="C27" s="134"/>
      <c r="D27" s="134"/>
      <c r="E27" s="234"/>
      <c r="F27" s="234"/>
      <c r="G27" s="233"/>
      <c r="H27" s="235"/>
      <c r="J27" s="219"/>
    </row>
    <row r="28" ht="26.25" customHeight="1" spans="1:10">
      <c r="A28" s="247" t="s">
        <v>33</v>
      </c>
      <c r="B28" s="245">
        <v>2473</v>
      </c>
      <c r="C28" s="134">
        <v>3645</v>
      </c>
      <c r="D28" s="134">
        <v>3645</v>
      </c>
      <c r="E28" s="234">
        <f>D28/C28</f>
        <v>1</v>
      </c>
      <c r="F28" s="234">
        <v>1.47391831783259</v>
      </c>
      <c r="G28" s="233">
        <v>10006.11</v>
      </c>
      <c r="H28" s="235">
        <f t="shared" ref="H28:H33" si="2">G28/D28</f>
        <v>2.74516049382716</v>
      </c>
      <c r="J28" s="219"/>
    </row>
    <row r="29" ht="26.25" customHeight="1" spans="1:10">
      <c r="A29" s="247" t="s">
        <v>34</v>
      </c>
      <c r="B29" s="248"/>
      <c r="C29" s="134"/>
      <c r="D29" s="134"/>
      <c r="E29" s="234"/>
      <c r="F29" s="240"/>
      <c r="G29" s="233"/>
      <c r="H29" s="243"/>
      <c r="J29" s="219"/>
    </row>
    <row r="30" ht="26.25" customHeight="1" spans="1:10">
      <c r="A30" s="247" t="s">
        <v>35</v>
      </c>
      <c r="B30" s="248"/>
      <c r="C30" s="134"/>
      <c r="D30" s="134"/>
      <c r="E30" s="234"/>
      <c r="F30" s="240"/>
      <c r="G30" s="233">
        <v>4600</v>
      </c>
      <c r="H30" s="243"/>
      <c r="J30" s="219"/>
    </row>
    <row r="31" ht="26.25" customHeight="1" spans="1:10">
      <c r="A31" s="247" t="s">
        <v>36</v>
      </c>
      <c r="B31" s="248"/>
      <c r="C31" s="134">
        <v>8946</v>
      </c>
      <c r="D31" s="134">
        <v>8946</v>
      </c>
      <c r="E31" s="234"/>
      <c r="F31" s="240"/>
      <c r="G31" s="233"/>
      <c r="H31" s="243"/>
      <c r="J31" s="219"/>
    </row>
    <row r="32" ht="26.25" customHeight="1" spans="1:10">
      <c r="A32" s="247" t="s">
        <v>37</v>
      </c>
      <c r="B32" s="248">
        <v>86152</v>
      </c>
      <c r="C32" s="134">
        <v>68831</v>
      </c>
      <c r="D32" s="134">
        <v>68831</v>
      </c>
      <c r="E32" s="234">
        <f t="shared" ref="E32:E33" si="3">D32/C32</f>
        <v>1</v>
      </c>
      <c r="F32" s="147">
        <v>0.798948370322221</v>
      </c>
      <c r="G32" s="233"/>
      <c r="H32" s="243"/>
      <c r="J32" s="219"/>
    </row>
    <row r="33" ht="26.25" customHeight="1" spans="1:10">
      <c r="A33" s="232" t="s">
        <v>38</v>
      </c>
      <c r="B33" s="248">
        <f>B25+B26+B28+B32</f>
        <v>229808</v>
      </c>
      <c r="C33" s="134">
        <f>C25+C26+C28+C32+C31</f>
        <v>150011.30696071</v>
      </c>
      <c r="D33" s="134">
        <f>D25+D26+D28+D32+D31</f>
        <v>150011.30696071</v>
      </c>
      <c r="E33" s="234">
        <f t="shared" si="3"/>
        <v>1</v>
      </c>
      <c r="F33" s="135">
        <v>0.65242313931692</v>
      </c>
      <c r="G33" s="233">
        <f>G25+G28+G30</f>
        <v>64755.61</v>
      </c>
      <c r="H33" s="235">
        <f t="shared" si="2"/>
        <v>0.431671527380003</v>
      </c>
      <c r="J33" s="219"/>
    </row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</sheetData>
  <mergeCells count="4">
    <mergeCell ref="A1:H1"/>
    <mergeCell ref="B3:F3"/>
    <mergeCell ref="G3:H3"/>
    <mergeCell ref="A3:A4"/>
  </mergeCells>
  <pageMargins left="0.59" right="0.59" top="0.79" bottom="0.79" header="0.59" footer="0.59"/>
  <pageSetup paperSize="9" scale="46" orientation="landscape" horizontalDpi="600" verticalDpi="600"/>
  <headerFooter/>
  <rowBreaks count="1" manualBreakCount="1">
    <brk id="1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  <pageSetUpPr fitToPage="1"/>
  </sheetPr>
  <dimension ref="A1:AL41"/>
  <sheetViews>
    <sheetView showGridLines="0" showZeros="0" view="pageBreakPreview" zoomScale="85" zoomScaleNormal="100" zoomScaleSheetLayoutView="85" workbookViewId="0">
      <pane ySplit="4" topLeftCell="A23" activePane="bottomLeft" state="frozen"/>
      <selection/>
      <selection pane="bottomLeft" activeCell="C25" sqref="C25"/>
    </sheetView>
  </sheetViews>
  <sheetFormatPr defaultColWidth="9" defaultRowHeight="16.5"/>
  <cols>
    <col min="1" max="1" width="35.5" style="41" customWidth="1"/>
    <col min="2" max="2" width="16.5" style="180" customWidth="1"/>
    <col min="3" max="3" width="27.625" style="181" customWidth="1"/>
    <col min="4" max="4" width="16.875" style="181" customWidth="1"/>
    <col min="5" max="6" width="12.625" style="40" customWidth="1"/>
    <col min="7" max="7" width="18.875" style="41" hidden="1" customWidth="1"/>
    <col min="8" max="8" width="9" style="41" hidden="1" customWidth="1"/>
    <col min="9" max="9" width="12.75" style="41" hidden="1" customWidth="1"/>
    <col min="10" max="10" width="14.75" style="41" hidden="1" customWidth="1"/>
    <col min="11" max="21" width="9" style="41" hidden="1" customWidth="1"/>
    <col min="22" max="22" width="1.375" style="41" hidden="1" customWidth="1"/>
    <col min="23" max="23" width="15" style="182" customWidth="1"/>
    <col min="24" max="24" width="16.75" style="183" customWidth="1"/>
    <col min="25" max="25" width="23.5" style="41" hidden="1" customWidth="1"/>
    <col min="26" max="29" width="9" style="41" hidden="1" customWidth="1"/>
    <col min="30" max="30" width="20.75" style="41" customWidth="1"/>
    <col min="31" max="31" width="9" style="41"/>
    <col min="32" max="32" width="12.625" style="41"/>
    <col min="33" max="33" width="9" style="41"/>
    <col min="34" max="35" width="9" style="41" hidden="1" customWidth="1"/>
    <col min="36" max="36" width="12.625" style="41" hidden="1" customWidth="1"/>
    <col min="37" max="37" width="9" style="41" hidden="1" customWidth="1"/>
    <col min="38" max="38" width="12.625" style="41" hidden="1" customWidth="1"/>
    <col min="39" max="16384" width="9" style="41"/>
  </cols>
  <sheetData>
    <row r="1" s="92" customFormat="1" ht="33" customHeight="1" spans="1:24">
      <c r="A1" s="184" t="s">
        <v>39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208"/>
      <c r="X1" s="184"/>
    </row>
    <row r="2" s="40" customFormat="1" ht="15.75" spans="1:24">
      <c r="A2" s="185"/>
      <c r="B2" s="181"/>
      <c r="C2" s="181"/>
      <c r="D2" s="181"/>
      <c r="F2" s="95"/>
      <c r="W2" s="209"/>
      <c r="X2" s="210" t="s">
        <v>1</v>
      </c>
    </row>
    <row r="3" s="40" customFormat="1" ht="34.5" customHeight="1" spans="1:24">
      <c r="A3" s="186" t="s">
        <v>2</v>
      </c>
      <c r="B3" s="131" t="s">
        <v>40</v>
      </c>
      <c r="C3" s="131"/>
      <c r="D3" s="131"/>
      <c r="E3" s="131"/>
      <c r="F3" s="131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211" t="s">
        <v>41</v>
      </c>
      <c r="X3" s="212"/>
    </row>
    <row r="4" s="41" customFormat="1" ht="34.5" customHeight="1" spans="1:24">
      <c r="A4" s="186"/>
      <c r="B4" s="11" t="s">
        <v>42</v>
      </c>
      <c r="C4" s="97" t="s">
        <v>6</v>
      </c>
      <c r="D4" s="97" t="s">
        <v>7</v>
      </c>
      <c r="E4" s="97" t="s">
        <v>43</v>
      </c>
      <c r="F4" s="97" t="s">
        <v>44</v>
      </c>
      <c r="G4" s="187"/>
      <c r="H4" s="187"/>
      <c r="I4" s="187"/>
      <c r="J4" s="187" t="s">
        <v>45</v>
      </c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75" t="s">
        <v>42</v>
      </c>
      <c r="X4" s="213" t="s">
        <v>46</v>
      </c>
    </row>
    <row r="5" ht="27.95" customHeight="1" spans="1:34">
      <c r="A5" s="188" t="s">
        <v>47</v>
      </c>
      <c r="B5" s="189">
        <f>SUM(B6:B29)</f>
        <v>55436.554021</v>
      </c>
      <c r="C5" s="189">
        <f>D5</f>
        <v>122398</v>
      </c>
      <c r="D5" s="189">
        <v>122398</v>
      </c>
      <c r="E5" s="190">
        <f t="shared" ref="E5:E11" si="0">D5/C5</f>
        <v>1</v>
      </c>
      <c r="F5" s="190">
        <v>0.566275036752895</v>
      </c>
      <c r="G5" s="191">
        <f t="shared" ref="G5:W5" si="1">SUM(G6:G29)</f>
        <v>0</v>
      </c>
      <c r="H5" s="191">
        <f t="shared" si="1"/>
        <v>0</v>
      </c>
      <c r="I5" s="191">
        <f t="shared" si="1"/>
        <v>0</v>
      </c>
      <c r="J5" s="191">
        <f t="shared" si="1"/>
        <v>0</v>
      </c>
      <c r="K5" s="191">
        <f t="shared" si="1"/>
        <v>0</v>
      </c>
      <c r="L5" s="191">
        <f t="shared" si="1"/>
        <v>0</v>
      </c>
      <c r="M5" s="191">
        <f t="shared" si="1"/>
        <v>0</v>
      </c>
      <c r="N5" s="191">
        <f t="shared" si="1"/>
        <v>0</v>
      </c>
      <c r="O5" s="191">
        <f t="shared" si="1"/>
        <v>0</v>
      </c>
      <c r="P5" s="191">
        <f t="shared" si="1"/>
        <v>0</v>
      </c>
      <c r="Q5" s="191">
        <f t="shared" si="1"/>
        <v>0</v>
      </c>
      <c r="R5" s="191">
        <f t="shared" si="1"/>
        <v>0</v>
      </c>
      <c r="S5" s="191">
        <f t="shared" si="1"/>
        <v>0</v>
      </c>
      <c r="T5" s="191">
        <f t="shared" si="1"/>
        <v>0</v>
      </c>
      <c r="U5" s="191">
        <f t="shared" si="1"/>
        <v>0</v>
      </c>
      <c r="V5" s="191">
        <f t="shared" si="1"/>
        <v>0</v>
      </c>
      <c r="W5" s="191">
        <f t="shared" si="1"/>
        <v>64745.599527</v>
      </c>
      <c r="X5" s="214">
        <f t="shared" ref="X5:X20" si="2">W5/D5</f>
        <v>0.528975959795095</v>
      </c>
      <c r="Z5" s="219"/>
      <c r="AD5" s="220"/>
      <c r="AH5" s="41">
        <v>2023</v>
      </c>
    </row>
    <row r="6" ht="27.95" customHeight="1" spans="1:38">
      <c r="A6" s="192" t="s">
        <v>48</v>
      </c>
      <c r="B6" s="193">
        <v>10997.62</v>
      </c>
      <c r="C6" s="189">
        <v>8666.446773</v>
      </c>
      <c r="D6" s="189">
        <v>8666.446773</v>
      </c>
      <c r="E6" s="190">
        <f t="shared" si="0"/>
        <v>1</v>
      </c>
      <c r="F6" s="105">
        <v>1.12210280978894</v>
      </c>
      <c r="G6" s="107"/>
      <c r="H6" s="98"/>
      <c r="I6" s="98"/>
      <c r="J6" s="205"/>
      <c r="K6" s="98"/>
      <c r="L6" s="98"/>
      <c r="M6" s="98"/>
      <c r="N6" s="206"/>
      <c r="O6" s="207"/>
      <c r="P6" s="98"/>
      <c r="Q6" s="200"/>
      <c r="R6" s="98"/>
      <c r="S6" s="200"/>
      <c r="T6" s="98"/>
      <c r="U6" s="205"/>
      <c r="V6" s="98"/>
      <c r="W6" s="215">
        <v>18395.78</v>
      </c>
      <c r="X6" s="216">
        <f t="shared" si="2"/>
        <v>2.12264385645469</v>
      </c>
      <c r="Y6" s="221">
        <v>77233266.54</v>
      </c>
      <c r="Z6" s="219"/>
      <c r="AA6" s="41">
        <v>1000</v>
      </c>
      <c r="AC6" s="41">
        <f t="shared" ref="AC6:AC28" si="3">Y6/AA6</f>
        <v>77233.26654</v>
      </c>
      <c r="AD6" s="222"/>
      <c r="AH6" s="41">
        <v>77233.26654</v>
      </c>
      <c r="AJ6" s="41">
        <v>68794133.7</v>
      </c>
      <c r="AK6" s="41">
        <v>10000</v>
      </c>
      <c r="AL6" s="41">
        <f t="shared" ref="AL6:AL28" si="4">AJ6/AK6</f>
        <v>6879.41337</v>
      </c>
    </row>
    <row r="7" ht="27.95" customHeight="1" spans="1:38">
      <c r="A7" s="192" t="s">
        <v>49</v>
      </c>
      <c r="B7" s="193"/>
      <c r="C7" s="189">
        <v>0</v>
      </c>
      <c r="D7" s="189">
        <v>0</v>
      </c>
      <c r="E7" s="103"/>
      <c r="F7" s="105"/>
      <c r="G7" s="107"/>
      <c r="H7" s="98"/>
      <c r="I7" s="98"/>
      <c r="J7" s="205"/>
      <c r="K7" s="98"/>
      <c r="L7" s="98"/>
      <c r="M7" s="98"/>
      <c r="N7" s="206"/>
      <c r="O7" s="207"/>
      <c r="P7" s="98"/>
      <c r="Q7" s="200"/>
      <c r="R7" s="98"/>
      <c r="S7" s="200"/>
      <c r="T7" s="98"/>
      <c r="U7" s="205"/>
      <c r="V7" s="98"/>
      <c r="W7" s="217"/>
      <c r="X7" s="216"/>
      <c r="Y7" s="221"/>
      <c r="Z7" s="219"/>
      <c r="AC7" s="41" t="e">
        <f t="shared" si="3"/>
        <v>#DIV/0!</v>
      </c>
      <c r="AD7" s="222"/>
      <c r="AL7" s="41" t="e">
        <f t="shared" si="4"/>
        <v>#DIV/0!</v>
      </c>
    </row>
    <row r="8" ht="27.95" customHeight="1" spans="1:38">
      <c r="A8" s="192" t="s">
        <v>50</v>
      </c>
      <c r="B8" s="193"/>
      <c r="C8" s="189">
        <v>0</v>
      </c>
      <c r="D8" s="189">
        <v>0</v>
      </c>
      <c r="E8" s="103"/>
      <c r="F8" s="105"/>
      <c r="G8" s="107"/>
      <c r="H8" s="98"/>
      <c r="I8" s="98"/>
      <c r="J8" s="205"/>
      <c r="K8" s="98"/>
      <c r="L8" s="98"/>
      <c r="M8" s="98"/>
      <c r="N8" s="206"/>
      <c r="O8" s="207"/>
      <c r="P8" s="98"/>
      <c r="Q8" s="200"/>
      <c r="R8" s="98"/>
      <c r="S8" s="200"/>
      <c r="T8" s="98"/>
      <c r="U8" s="205"/>
      <c r="V8" s="98"/>
      <c r="W8" s="217"/>
      <c r="X8" s="216"/>
      <c r="Y8" s="221"/>
      <c r="Z8" s="219"/>
      <c r="AC8" s="41" t="e">
        <f t="shared" si="3"/>
        <v>#DIV/0!</v>
      </c>
      <c r="AD8" s="223"/>
      <c r="AL8" s="41" t="e">
        <f t="shared" si="4"/>
        <v>#DIV/0!</v>
      </c>
    </row>
    <row r="9" ht="27.95" customHeight="1" spans="1:38">
      <c r="A9" s="192" t="s">
        <v>51</v>
      </c>
      <c r="B9" s="194">
        <v>742.0268</v>
      </c>
      <c r="C9" s="189">
        <v>419.628327</v>
      </c>
      <c r="D9" s="189">
        <v>419.628327</v>
      </c>
      <c r="E9" s="190">
        <f t="shared" si="0"/>
        <v>1</v>
      </c>
      <c r="F9" s="105">
        <v>5.38461538461539</v>
      </c>
      <c r="G9" s="107"/>
      <c r="H9" s="98"/>
      <c r="I9" s="98"/>
      <c r="J9" s="205"/>
      <c r="K9" s="98"/>
      <c r="L9" s="98"/>
      <c r="M9" s="98"/>
      <c r="N9" s="206"/>
      <c r="O9" s="207"/>
      <c r="P9" s="98"/>
      <c r="Q9" s="200"/>
      <c r="R9" s="98"/>
      <c r="S9" s="200"/>
      <c r="T9" s="98"/>
      <c r="U9" s="205"/>
      <c r="V9" s="98"/>
      <c r="W9" s="217">
        <v>928.877163</v>
      </c>
      <c r="X9" s="216">
        <f t="shared" si="2"/>
        <v>2.21357116103365</v>
      </c>
      <c r="Y9" s="221">
        <v>779234.76</v>
      </c>
      <c r="Z9" s="219"/>
      <c r="AA9" s="41">
        <v>1000</v>
      </c>
      <c r="AC9" s="41">
        <f t="shared" si="3"/>
        <v>779.23476</v>
      </c>
      <c r="AD9" s="223"/>
      <c r="AH9" s="41">
        <v>779.23476</v>
      </c>
      <c r="AJ9" s="41">
        <v>8634780.42</v>
      </c>
      <c r="AK9" s="41">
        <v>10000</v>
      </c>
      <c r="AL9" s="41">
        <f t="shared" si="4"/>
        <v>863.478042</v>
      </c>
    </row>
    <row r="10" ht="27.95" customHeight="1" spans="1:38">
      <c r="A10" s="192" t="s">
        <v>52</v>
      </c>
      <c r="B10" s="194">
        <v>10304.622927</v>
      </c>
      <c r="C10" s="189">
        <v>18231.53</v>
      </c>
      <c r="D10" s="189">
        <v>18231.53</v>
      </c>
      <c r="E10" s="190">
        <f t="shared" si="0"/>
        <v>1</v>
      </c>
      <c r="F10" s="105">
        <v>1.79307631785995</v>
      </c>
      <c r="G10" s="107"/>
      <c r="H10" s="98"/>
      <c r="I10" s="98"/>
      <c r="J10" s="205"/>
      <c r="K10" s="98"/>
      <c r="L10" s="98"/>
      <c r="M10" s="98"/>
      <c r="N10" s="206"/>
      <c r="O10" s="207"/>
      <c r="P10" s="98"/>
      <c r="Q10" s="200"/>
      <c r="R10" s="98"/>
      <c r="S10" s="200"/>
      <c r="T10" s="98"/>
      <c r="U10" s="205"/>
      <c r="V10" s="98"/>
      <c r="W10" s="217">
        <v>14728.576623</v>
      </c>
      <c r="X10" s="216">
        <f t="shared" si="2"/>
        <v>0.807862895928098</v>
      </c>
      <c r="Y10" s="221">
        <v>101680518.94</v>
      </c>
      <c r="Z10" s="219"/>
      <c r="AA10" s="41">
        <v>1000</v>
      </c>
      <c r="AC10" s="41">
        <f t="shared" si="3"/>
        <v>101680.51894</v>
      </c>
      <c r="AD10" s="223"/>
      <c r="AH10" s="41">
        <v>101680.51894</v>
      </c>
      <c r="AJ10" s="41">
        <v>79727033.53</v>
      </c>
      <c r="AK10" s="41">
        <v>10000</v>
      </c>
      <c r="AL10" s="41">
        <f t="shared" si="4"/>
        <v>7972.703353</v>
      </c>
    </row>
    <row r="11" ht="27.95" customHeight="1" spans="1:38">
      <c r="A11" s="192" t="s">
        <v>53</v>
      </c>
      <c r="B11" s="194">
        <v>21</v>
      </c>
      <c r="C11" s="189">
        <v>8.775866</v>
      </c>
      <c r="D11" s="189">
        <v>8.775866</v>
      </c>
      <c r="E11" s="190">
        <f t="shared" si="0"/>
        <v>1</v>
      </c>
      <c r="F11" s="105">
        <v>3</v>
      </c>
      <c r="G11" s="107"/>
      <c r="H11" s="98"/>
      <c r="I11" s="98"/>
      <c r="J11" s="205"/>
      <c r="K11" s="98"/>
      <c r="L11" s="98"/>
      <c r="M11" s="98"/>
      <c r="N11" s="206"/>
      <c r="O11" s="207"/>
      <c r="P11" s="98"/>
      <c r="Q11" s="200"/>
      <c r="R11" s="98"/>
      <c r="S11" s="200"/>
      <c r="T11" s="98"/>
      <c r="U11" s="205"/>
      <c r="V11" s="98"/>
      <c r="W11" s="217">
        <v>21</v>
      </c>
      <c r="X11" s="216"/>
      <c r="Y11" s="221">
        <v>30000</v>
      </c>
      <c r="Z11" s="219"/>
      <c r="AA11" s="41">
        <v>1000</v>
      </c>
      <c r="AC11" s="41">
        <f t="shared" si="3"/>
        <v>30</v>
      </c>
      <c r="AD11" s="223"/>
      <c r="AH11" s="41">
        <v>30</v>
      </c>
      <c r="AK11" s="41">
        <v>10000</v>
      </c>
      <c r="AL11" s="41">
        <f t="shared" si="4"/>
        <v>0</v>
      </c>
    </row>
    <row r="12" ht="27.95" customHeight="1" spans="1:38">
      <c r="A12" s="192" t="s">
        <v>54</v>
      </c>
      <c r="B12" s="194">
        <v>299.9506</v>
      </c>
      <c r="C12" s="189">
        <v>182.7206</v>
      </c>
      <c r="D12" s="189">
        <v>182.7206</v>
      </c>
      <c r="E12" s="190">
        <f t="shared" ref="E12:E17" si="5">D12/C12</f>
        <v>1</v>
      </c>
      <c r="F12" s="105">
        <v>36.6</v>
      </c>
      <c r="G12" s="107"/>
      <c r="H12" s="98"/>
      <c r="I12" s="98"/>
      <c r="J12" s="205"/>
      <c r="K12" s="98"/>
      <c r="L12" s="98"/>
      <c r="M12" s="98"/>
      <c r="N12" s="206"/>
      <c r="O12" s="207"/>
      <c r="P12" s="98"/>
      <c r="Q12" s="200"/>
      <c r="R12" s="98"/>
      <c r="S12" s="200"/>
      <c r="T12" s="98"/>
      <c r="U12" s="205"/>
      <c r="V12" s="98"/>
      <c r="W12" s="217">
        <v>106.7119</v>
      </c>
      <c r="X12" s="216">
        <f t="shared" si="2"/>
        <v>0.584016799419442</v>
      </c>
      <c r="Y12" s="221">
        <v>47189</v>
      </c>
      <c r="Z12" s="219"/>
      <c r="AA12" s="41">
        <v>1000</v>
      </c>
      <c r="AC12" s="41">
        <f t="shared" si="3"/>
        <v>47.189</v>
      </c>
      <c r="AD12" s="223"/>
      <c r="AH12" s="41">
        <v>47.189</v>
      </c>
      <c r="AJ12" s="41">
        <v>318905</v>
      </c>
      <c r="AK12" s="41">
        <v>10000</v>
      </c>
      <c r="AL12" s="41">
        <f t="shared" si="4"/>
        <v>31.8905</v>
      </c>
    </row>
    <row r="13" ht="27.95" customHeight="1" spans="1:38">
      <c r="A13" s="192" t="s">
        <v>55</v>
      </c>
      <c r="B13" s="194">
        <v>9660.74333</v>
      </c>
      <c r="C13" s="189">
        <v>7269.47102</v>
      </c>
      <c r="D13" s="189">
        <v>7269.47102</v>
      </c>
      <c r="E13" s="190">
        <f t="shared" si="5"/>
        <v>1</v>
      </c>
      <c r="F13" s="105">
        <v>0.962658898305085</v>
      </c>
      <c r="G13" s="107"/>
      <c r="H13" s="98"/>
      <c r="I13" s="98"/>
      <c r="J13" s="205"/>
      <c r="K13" s="98"/>
      <c r="L13" s="98"/>
      <c r="M13" s="98"/>
      <c r="N13" s="206"/>
      <c r="O13" s="207"/>
      <c r="P13" s="98"/>
      <c r="Q13" s="200"/>
      <c r="R13" s="98"/>
      <c r="S13" s="200"/>
      <c r="T13" s="98"/>
      <c r="U13" s="205"/>
      <c r="V13" s="98"/>
      <c r="W13" s="217">
        <v>1512.53</v>
      </c>
      <c r="X13" s="216">
        <f t="shared" si="2"/>
        <v>0.208066033393445</v>
      </c>
      <c r="Y13" s="221">
        <v>75519610.82</v>
      </c>
      <c r="Z13" s="219"/>
      <c r="AA13" s="41">
        <v>1000</v>
      </c>
      <c r="AC13" s="41">
        <f t="shared" si="3"/>
        <v>75519.61082</v>
      </c>
      <c r="AD13" s="223"/>
      <c r="AH13" s="41">
        <v>75519.61082</v>
      </c>
      <c r="AJ13" s="41">
        <v>74413630.78</v>
      </c>
      <c r="AK13" s="41">
        <v>10000</v>
      </c>
      <c r="AL13" s="41">
        <f t="shared" si="4"/>
        <v>7441.363078</v>
      </c>
    </row>
    <row r="14" ht="27.95" customHeight="1" spans="1:38">
      <c r="A14" s="192" t="s">
        <v>56</v>
      </c>
      <c r="B14" s="194">
        <v>6270.676106</v>
      </c>
      <c r="C14" s="189">
        <v>5156.89</v>
      </c>
      <c r="D14" s="189">
        <v>5156.89</v>
      </c>
      <c r="E14" s="190">
        <f t="shared" si="5"/>
        <v>1</v>
      </c>
      <c r="F14" s="105">
        <v>1.18225584594223</v>
      </c>
      <c r="G14" s="107"/>
      <c r="H14" s="98"/>
      <c r="I14" s="98"/>
      <c r="J14" s="205"/>
      <c r="K14" s="98"/>
      <c r="L14" s="98"/>
      <c r="M14" s="98"/>
      <c r="N14" s="206"/>
      <c r="O14" s="207"/>
      <c r="P14" s="98"/>
      <c r="Q14" s="200"/>
      <c r="R14" s="98"/>
      <c r="S14" s="200"/>
      <c r="T14" s="98"/>
      <c r="U14" s="205"/>
      <c r="V14" s="98"/>
      <c r="W14" s="217">
        <v>8391.113834</v>
      </c>
      <c r="X14" s="216">
        <f t="shared" si="2"/>
        <v>1.62716556568009</v>
      </c>
      <c r="Y14" s="221">
        <v>43719959.84</v>
      </c>
      <c r="Z14" s="219"/>
      <c r="AA14" s="41">
        <v>1000</v>
      </c>
      <c r="AC14" s="41">
        <f t="shared" si="3"/>
        <v>43719.95984</v>
      </c>
      <c r="AD14" s="223"/>
      <c r="AH14" s="41">
        <v>43719.95984</v>
      </c>
      <c r="AJ14" s="41">
        <v>60231631.89</v>
      </c>
      <c r="AK14" s="41">
        <v>10000</v>
      </c>
      <c r="AL14" s="41">
        <f t="shared" si="4"/>
        <v>6023.163189</v>
      </c>
    </row>
    <row r="15" ht="27.95" customHeight="1" spans="1:38">
      <c r="A15" s="192" t="s">
        <v>57</v>
      </c>
      <c r="B15" s="194">
        <v>200.207554</v>
      </c>
      <c r="C15" s="189">
        <v>138.151055</v>
      </c>
      <c r="D15" s="189">
        <v>138.151055</v>
      </c>
      <c r="E15" s="190">
        <f t="shared" si="5"/>
        <v>1</v>
      </c>
      <c r="F15" s="105">
        <v>1.7037037037037</v>
      </c>
      <c r="G15" s="107"/>
      <c r="H15" s="98"/>
      <c r="I15" s="98"/>
      <c r="J15" s="205"/>
      <c r="K15" s="98"/>
      <c r="L15" s="98"/>
      <c r="M15" s="98"/>
      <c r="N15" s="206"/>
      <c r="O15" s="207"/>
      <c r="P15" s="98"/>
      <c r="Q15" s="200"/>
      <c r="R15" s="98"/>
      <c r="S15" s="200"/>
      <c r="T15" s="98"/>
      <c r="U15" s="205"/>
      <c r="V15" s="98"/>
      <c r="W15" s="217">
        <v>288.960051</v>
      </c>
      <c r="X15" s="216">
        <f t="shared" si="2"/>
        <v>2.09162391847098</v>
      </c>
      <c r="Y15" s="221">
        <v>810434.21</v>
      </c>
      <c r="Z15" s="219"/>
      <c r="AA15" s="41">
        <v>1000</v>
      </c>
      <c r="AC15" s="41">
        <f t="shared" si="3"/>
        <v>810.43421</v>
      </c>
      <c r="AD15" s="223"/>
      <c r="AH15" s="41">
        <v>810.43421</v>
      </c>
      <c r="AJ15" s="41">
        <v>828331.3</v>
      </c>
      <c r="AK15" s="41">
        <v>10000</v>
      </c>
      <c r="AL15" s="41">
        <f t="shared" si="4"/>
        <v>82.83313</v>
      </c>
    </row>
    <row r="16" ht="27.95" customHeight="1" spans="1:38">
      <c r="A16" s="192" t="s">
        <v>58</v>
      </c>
      <c r="B16" s="194">
        <v>10621.883204</v>
      </c>
      <c r="C16" s="189">
        <v>77376.36</v>
      </c>
      <c r="D16" s="189">
        <v>80966.970247</v>
      </c>
      <c r="E16" s="190">
        <f t="shared" si="5"/>
        <v>1.04640448642195</v>
      </c>
      <c r="F16" s="105">
        <v>0.424291941984482</v>
      </c>
      <c r="G16" s="107"/>
      <c r="H16" s="98"/>
      <c r="I16" s="98"/>
      <c r="J16" s="205"/>
      <c r="K16" s="98"/>
      <c r="L16" s="98"/>
      <c r="M16" s="98"/>
      <c r="N16" s="206"/>
      <c r="O16" s="207"/>
      <c r="P16" s="98"/>
      <c r="Q16" s="200"/>
      <c r="R16" s="98"/>
      <c r="S16" s="200"/>
      <c r="T16" s="98"/>
      <c r="U16" s="205"/>
      <c r="V16" s="98"/>
      <c r="W16" s="217">
        <v>15037.10256</v>
      </c>
      <c r="X16" s="216">
        <f t="shared" si="2"/>
        <v>0.185718972985248</v>
      </c>
      <c r="Y16" s="221">
        <v>1727853130.7</v>
      </c>
      <c r="Z16" s="219"/>
      <c r="AA16" s="41">
        <v>1000</v>
      </c>
      <c r="AC16" s="41">
        <f t="shared" si="3"/>
        <v>1727853.1307</v>
      </c>
      <c r="AD16" s="223"/>
      <c r="AH16" s="41">
        <v>1727853.1307</v>
      </c>
      <c r="AJ16" s="41">
        <v>501649479.24</v>
      </c>
      <c r="AK16" s="41">
        <v>10000</v>
      </c>
      <c r="AL16" s="41">
        <f t="shared" si="4"/>
        <v>50164.947924</v>
      </c>
    </row>
    <row r="17" ht="27.95" customHeight="1" spans="1:38">
      <c r="A17" s="192" t="s">
        <v>59</v>
      </c>
      <c r="B17" s="194">
        <v>3312.5235</v>
      </c>
      <c r="C17" s="189">
        <v>2742.340918</v>
      </c>
      <c r="D17" s="189">
        <v>2742.340918</v>
      </c>
      <c r="E17" s="190">
        <f t="shared" si="5"/>
        <v>1</v>
      </c>
      <c r="F17" s="105">
        <v>1.05097738597164</v>
      </c>
      <c r="G17" s="107"/>
      <c r="H17" s="98"/>
      <c r="I17" s="98"/>
      <c r="J17" s="205"/>
      <c r="K17" s="98"/>
      <c r="L17" s="98"/>
      <c r="M17" s="98"/>
      <c r="N17" s="206"/>
      <c r="O17" s="207"/>
      <c r="P17" s="98"/>
      <c r="Q17" s="200"/>
      <c r="R17" s="98"/>
      <c r="S17" s="200"/>
      <c r="T17" s="98"/>
      <c r="U17" s="205"/>
      <c r="V17" s="98"/>
      <c r="W17" s="217">
        <v>5334.647396</v>
      </c>
      <c r="X17" s="216">
        <f t="shared" si="2"/>
        <v>1.94528964687971</v>
      </c>
      <c r="Y17" s="221">
        <v>26096938.65</v>
      </c>
      <c r="Z17" s="219"/>
      <c r="AA17" s="41">
        <v>1000</v>
      </c>
      <c r="AC17" s="41">
        <f t="shared" si="3"/>
        <v>26096.93865</v>
      </c>
      <c r="AD17" s="222"/>
      <c r="AH17" s="41">
        <v>26096.93865</v>
      </c>
      <c r="AJ17" s="41">
        <v>18409760</v>
      </c>
      <c r="AK17" s="41">
        <v>10000</v>
      </c>
      <c r="AL17" s="41">
        <f t="shared" si="4"/>
        <v>1840.976</v>
      </c>
    </row>
    <row r="18" ht="27.95" customHeight="1" spans="1:38">
      <c r="A18" s="192" t="s">
        <v>60</v>
      </c>
      <c r="B18" s="193"/>
      <c r="C18" s="189">
        <v>0</v>
      </c>
      <c r="D18" s="189">
        <v>0</v>
      </c>
      <c r="E18" s="103"/>
      <c r="F18" s="105"/>
      <c r="G18" s="107"/>
      <c r="H18" s="98"/>
      <c r="I18" s="98"/>
      <c r="J18" s="205"/>
      <c r="K18" s="98"/>
      <c r="L18" s="98"/>
      <c r="M18" s="98"/>
      <c r="N18" s="206"/>
      <c r="O18" s="207"/>
      <c r="P18" s="98"/>
      <c r="Q18" s="200"/>
      <c r="R18" s="98"/>
      <c r="S18" s="200"/>
      <c r="T18" s="98"/>
      <c r="U18" s="205"/>
      <c r="V18" s="98"/>
      <c r="W18" s="217"/>
      <c r="X18" s="216"/>
      <c r="Y18" s="221"/>
      <c r="Z18" s="219"/>
      <c r="AA18" s="41">
        <v>1000</v>
      </c>
      <c r="AC18" s="41">
        <f t="shared" si="3"/>
        <v>0</v>
      </c>
      <c r="AD18" s="222"/>
      <c r="AH18" s="41">
        <v>0</v>
      </c>
      <c r="AK18" s="41">
        <v>10000</v>
      </c>
      <c r="AL18" s="41">
        <f t="shared" si="4"/>
        <v>0</v>
      </c>
    </row>
    <row r="19" ht="27.95" customHeight="1" spans="1:38">
      <c r="A19" s="192" t="s">
        <v>61</v>
      </c>
      <c r="B19" s="193"/>
      <c r="C19" s="189">
        <v>0</v>
      </c>
      <c r="D19" s="189">
        <v>0</v>
      </c>
      <c r="E19" s="103"/>
      <c r="F19" s="105"/>
      <c r="G19" s="107"/>
      <c r="H19" s="98"/>
      <c r="I19" s="98"/>
      <c r="J19" s="205"/>
      <c r="K19" s="98"/>
      <c r="L19" s="98"/>
      <c r="M19" s="98"/>
      <c r="N19" s="206"/>
      <c r="O19" s="207"/>
      <c r="P19" s="98"/>
      <c r="Q19" s="200"/>
      <c r="R19" s="98"/>
      <c r="S19" s="200"/>
      <c r="T19" s="98"/>
      <c r="U19" s="205"/>
      <c r="V19" s="98"/>
      <c r="W19" s="215"/>
      <c r="X19" s="216"/>
      <c r="Y19" s="221">
        <v>12000000</v>
      </c>
      <c r="Z19" s="219"/>
      <c r="AA19" s="41">
        <v>1000</v>
      </c>
      <c r="AC19" s="41">
        <f t="shared" si="3"/>
        <v>12000</v>
      </c>
      <c r="AD19" s="223"/>
      <c r="AH19" s="41">
        <v>12000</v>
      </c>
      <c r="AK19" s="41">
        <v>10000</v>
      </c>
      <c r="AL19" s="41">
        <f t="shared" si="4"/>
        <v>0</v>
      </c>
    </row>
    <row r="20" ht="27.95" customHeight="1" spans="1:38">
      <c r="A20" s="192" t="s">
        <v>62</v>
      </c>
      <c r="B20" s="193">
        <v>0.3</v>
      </c>
      <c r="C20" s="189">
        <v>0.2202</v>
      </c>
      <c r="D20" s="189">
        <v>0.2202</v>
      </c>
      <c r="E20" s="190">
        <f>D20/C20</f>
        <v>1</v>
      </c>
      <c r="F20" s="105">
        <v>0.916666666666667</v>
      </c>
      <c r="G20" s="107"/>
      <c r="H20" s="98"/>
      <c r="I20" s="98"/>
      <c r="J20" s="205"/>
      <c r="K20" s="98"/>
      <c r="L20" s="98"/>
      <c r="M20" s="98"/>
      <c r="N20" s="206"/>
      <c r="O20" s="207"/>
      <c r="P20" s="98"/>
      <c r="Q20" s="200"/>
      <c r="R20" s="98"/>
      <c r="S20" s="200"/>
      <c r="T20" s="98"/>
      <c r="U20" s="205"/>
      <c r="V20" s="98"/>
      <c r="W20" s="217">
        <v>0.3</v>
      </c>
      <c r="X20" s="216">
        <f t="shared" si="2"/>
        <v>1.36239782016349</v>
      </c>
      <c r="Y20" s="221">
        <v>2382</v>
      </c>
      <c r="Z20" s="219"/>
      <c r="AA20" s="41">
        <v>1000</v>
      </c>
      <c r="AC20" s="41">
        <f t="shared" si="3"/>
        <v>2.382</v>
      </c>
      <c r="AD20" s="222"/>
      <c r="AH20" s="41">
        <v>2.382</v>
      </c>
      <c r="AJ20" s="41">
        <v>354300</v>
      </c>
      <c r="AK20" s="41">
        <v>10000</v>
      </c>
      <c r="AL20" s="41">
        <f t="shared" si="4"/>
        <v>35.43</v>
      </c>
    </row>
    <row r="21" ht="27.75" customHeight="1" spans="1:38">
      <c r="A21" s="192" t="s">
        <v>63</v>
      </c>
      <c r="B21" s="195"/>
      <c r="C21" s="189">
        <v>0</v>
      </c>
      <c r="D21" s="189">
        <v>0</v>
      </c>
      <c r="E21" s="190"/>
      <c r="F21" s="105"/>
      <c r="G21" s="107"/>
      <c r="H21" s="98"/>
      <c r="I21" s="98"/>
      <c r="J21" s="205"/>
      <c r="K21" s="98"/>
      <c r="L21" s="98"/>
      <c r="M21" s="98"/>
      <c r="N21" s="206"/>
      <c r="O21" s="207"/>
      <c r="P21" s="98"/>
      <c r="Q21" s="200"/>
      <c r="R21" s="98"/>
      <c r="S21" s="200"/>
      <c r="T21" s="98"/>
      <c r="U21" s="205"/>
      <c r="V21" s="98"/>
      <c r="W21" s="217"/>
      <c r="X21" s="216"/>
      <c r="Z21" s="219"/>
      <c r="AA21" s="41">
        <v>1000</v>
      </c>
      <c r="AC21" s="41">
        <f t="shared" si="3"/>
        <v>0</v>
      </c>
      <c r="AD21" s="222"/>
      <c r="AK21" s="41">
        <v>10000</v>
      </c>
      <c r="AL21" s="41">
        <f t="shared" si="4"/>
        <v>0</v>
      </c>
    </row>
    <row r="22" ht="27.95" customHeight="1" spans="1:38">
      <c r="A22" s="192" t="s">
        <v>64</v>
      </c>
      <c r="B22" s="195"/>
      <c r="C22" s="189">
        <v>0</v>
      </c>
      <c r="D22" s="189">
        <v>0</v>
      </c>
      <c r="E22" s="190"/>
      <c r="F22" s="105"/>
      <c r="G22" s="107"/>
      <c r="H22" s="98"/>
      <c r="I22" s="98"/>
      <c r="J22" s="205"/>
      <c r="K22" s="98"/>
      <c r="L22" s="98"/>
      <c r="M22" s="98"/>
      <c r="N22" s="206"/>
      <c r="O22" s="207"/>
      <c r="P22" s="98"/>
      <c r="Q22" s="200"/>
      <c r="R22" s="98"/>
      <c r="S22" s="200"/>
      <c r="T22" s="98"/>
      <c r="U22" s="205"/>
      <c r="V22" s="98"/>
      <c r="W22" s="217"/>
      <c r="X22" s="216"/>
      <c r="Z22" s="219"/>
      <c r="AA22" s="41">
        <v>1000</v>
      </c>
      <c r="AC22" s="41">
        <f t="shared" si="3"/>
        <v>0</v>
      </c>
      <c r="AD22" s="222"/>
      <c r="AK22" s="41">
        <v>10000</v>
      </c>
      <c r="AL22" s="41">
        <f t="shared" si="4"/>
        <v>0</v>
      </c>
    </row>
    <row r="23" ht="27.95" customHeight="1" spans="1:38">
      <c r="A23" s="192" t="s">
        <v>65</v>
      </c>
      <c r="B23" s="195"/>
      <c r="C23" s="189">
        <v>0</v>
      </c>
      <c r="D23" s="189">
        <v>0</v>
      </c>
      <c r="E23" s="190"/>
      <c r="F23" s="105"/>
      <c r="G23" s="107"/>
      <c r="H23" s="98"/>
      <c r="I23" s="98"/>
      <c r="J23" s="205"/>
      <c r="K23" s="98"/>
      <c r="L23" s="98"/>
      <c r="M23" s="98"/>
      <c r="N23" s="206"/>
      <c r="O23" s="207"/>
      <c r="P23" s="98"/>
      <c r="Q23" s="200"/>
      <c r="R23" s="98"/>
      <c r="S23" s="200"/>
      <c r="T23" s="98"/>
      <c r="U23" s="205"/>
      <c r="V23" s="98"/>
      <c r="W23" s="217"/>
      <c r="X23" s="216"/>
      <c r="Z23" s="219"/>
      <c r="AA23" s="41">
        <v>1000</v>
      </c>
      <c r="AC23" s="41">
        <f t="shared" si="3"/>
        <v>0</v>
      </c>
      <c r="AD23" s="222"/>
      <c r="AK23" s="41">
        <v>10000</v>
      </c>
      <c r="AL23" s="41">
        <f t="shared" si="4"/>
        <v>0</v>
      </c>
    </row>
    <row r="24" ht="26.45" customHeight="1" spans="1:38">
      <c r="A24" s="192" t="s">
        <v>66</v>
      </c>
      <c r="B24" s="195"/>
      <c r="C24" s="189">
        <v>0</v>
      </c>
      <c r="D24" s="189">
        <v>0</v>
      </c>
      <c r="E24" s="190"/>
      <c r="F24" s="105"/>
      <c r="G24" s="107"/>
      <c r="H24" s="98"/>
      <c r="I24" s="98"/>
      <c r="J24" s="205"/>
      <c r="K24" s="98"/>
      <c r="L24" s="98"/>
      <c r="M24" s="98"/>
      <c r="N24" s="206"/>
      <c r="O24" s="207"/>
      <c r="P24" s="98"/>
      <c r="Q24" s="200"/>
      <c r="R24" s="98"/>
      <c r="S24" s="200"/>
      <c r="T24" s="98"/>
      <c r="U24" s="205"/>
      <c r="V24" s="98"/>
      <c r="W24" s="217"/>
      <c r="X24" s="216"/>
      <c r="Z24" s="219"/>
      <c r="AA24" s="41">
        <v>1000</v>
      </c>
      <c r="AC24" s="41">
        <f t="shared" si="3"/>
        <v>0</v>
      </c>
      <c r="AD24" s="222"/>
      <c r="AK24" s="41">
        <v>10000</v>
      </c>
      <c r="AL24" s="41">
        <f t="shared" si="4"/>
        <v>0</v>
      </c>
    </row>
    <row r="25" ht="27.95" customHeight="1" spans="1:38">
      <c r="A25" s="192" t="s">
        <v>67</v>
      </c>
      <c r="B25" s="195"/>
      <c r="C25" s="189">
        <v>0</v>
      </c>
      <c r="D25" s="189">
        <v>0</v>
      </c>
      <c r="E25" s="190"/>
      <c r="F25" s="105"/>
      <c r="G25" s="107"/>
      <c r="H25" s="98"/>
      <c r="I25" s="98"/>
      <c r="J25" s="205"/>
      <c r="K25" s="98"/>
      <c r="L25" s="98"/>
      <c r="M25" s="98"/>
      <c r="N25" s="206"/>
      <c r="O25" s="207"/>
      <c r="P25" s="98"/>
      <c r="Q25" s="200"/>
      <c r="R25" s="98"/>
      <c r="S25" s="200"/>
      <c r="T25" s="98"/>
      <c r="U25" s="205"/>
      <c r="V25" s="98"/>
      <c r="W25" s="99"/>
      <c r="X25" s="216"/>
      <c r="Z25" s="219"/>
      <c r="AA25" s="41">
        <v>1000</v>
      </c>
      <c r="AC25" s="41">
        <f t="shared" si="3"/>
        <v>0</v>
      </c>
      <c r="AD25" s="223"/>
      <c r="AK25" s="41">
        <v>10000</v>
      </c>
      <c r="AL25" s="41">
        <f t="shared" si="4"/>
        <v>0</v>
      </c>
    </row>
    <row r="26" ht="27.95" customHeight="1" spans="1:38">
      <c r="A26" s="192" t="s">
        <v>68</v>
      </c>
      <c r="B26" s="195"/>
      <c r="C26" s="189"/>
      <c r="D26" s="189"/>
      <c r="E26" s="190"/>
      <c r="F26" s="105"/>
      <c r="G26" s="107"/>
      <c r="H26" s="98"/>
      <c r="I26" s="98"/>
      <c r="J26" s="205"/>
      <c r="K26" s="98"/>
      <c r="L26" s="98"/>
      <c r="M26" s="98"/>
      <c r="N26" s="206"/>
      <c r="O26" s="207"/>
      <c r="P26" s="98"/>
      <c r="Q26" s="200"/>
      <c r="R26" s="98"/>
      <c r="S26" s="200"/>
      <c r="T26" s="98"/>
      <c r="U26" s="205"/>
      <c r="V26" s="98"/>
      <c r="W26" s="99"/>
      <c r="X26" s="216"/>
      <c r="Z26" s="219"/>
      <c r="AA26" s="41">
        <v>1000</v>
      </c>
      <c r="AC26" s="41">
        <f t="shared" si="3"/>
        <v>0</v>
      </c>
      <c r="AD26" s="223"/>
      <c r="AK26" s="41">
        <v>10000</v>
      </c>
      <c r="AL26" s="41">
        <f t="shared" si="4"/>
        <v>0</v>
      </c>
    </row>
    <row r="27" ht="27.95" customHeight="1" spans="1:38">
      <c r="A27" s="192" t="s">
        <v>69</v>
      </c>
      <c r="B27" s="195">
        <v>5</v>
      </c>
      <c r="C27" s="189"/>
      <c r="D27" s="189"/>
      <c r="E27" s="190"/>
      <c r="F27" s="105"/>
      <c r="G27" s="138"/>
      <c r="H27" s="98"/>
      <c r="I27" s="98"/>
      <c r="J27" s="98"/>
      <c r="K27" s="98"/>
      <c r="L27" s="98"/>
      <c r="M27" s="98"/>
      <c r="N27" s="206"/>
      <c r="O27" s="207"/>
      <c r="P27" s="98"/>
      <c r="Q27" s="200"/>
      <c r="R27" s="98"/>
      <c r="S27" s="200"/>
      <c r="T27" s="98"/>
      <c r="U27" s="205"/>
      <c r="V27" s="98"/>
      <c r="W27" s="99"/>
      <c r="X27" s="216"/>
      <c r="Y27" s="41">
        <v>270134750</v>
      </c>
      <c r="Z27" s="219"/>
      <c r="AA27" s="41">
        <v>1000</v>
      </c>
      <c r="AC27" s="41">
        <f t="shared" si="3"/>
        <v>270134.75</v>
      </c>
      <c r="AD27" s="223"/>
      <c r="AK27" s="41">
        <v>10000</v>
      </c>
      <c r="AL27" s="41">
        <f t="shared" si="4"/>
        <v>0</v>
      </c>
    </row>
    <row r="28" ht="27.95" customHeight="1" spans="1:38">
      <c r="A28" s="192" t="s">
        <v>70</v>
      </c>
      <c r="B28" s="195"/>
      <c r="C28" s="189">
        <v>2205.15</v>
      </c>
      <c r="D28" s="189">
        <v>2205.15</v>
      </c>
      <c r="E28" s="190">
        <f>D28/C28</f>
        <v>1</v>
      </c>
      <c r="F28" s="105"/>
      <c r="G28" s="138"/>
      <c r="H28" s="98"/>
      <c r="I28" s="98"/>
      <c r="J28" s="98"/>
      <c r="K28" s="98"/>
      <c r="L28" s="98"/>
      <c r="M28" s="98"/>
      <c r="N28" s="206"/>
      <c r="O28" s="207"/>
      <c r="P28" s="98"/>
      <c r="Q28" s="200"/>
      <c r="R28" s="98"/>
      <c r="S28" s="200"/>
      <c r="T28" s="98"/>
      <c r="U28" s="205"/>
      <c r="V28" s="98"/>
      <c r="W28" s="99"/>
      <c r="X28" s="216"/>
      <c r="Y28" s="41">
        <v>19404800</v>
      </c>
      <c r="Z28" s="219"/>
      <c r="AA28" s="41">
        <v>1000</v>
      </c>
      <c r="AC28" s="41">
        <f t="shared" si="3"/>
        <v>19404.8</v>
      </c>
      <c r="AJ28" s="41">
        <v>19404800</v>
      </c>
      <c r="AK28" s="41">
        <v>10000</v>
      </c>
      <c r="AL28" s="41">
        <f t="shared" si="4"/>
        <v>1940.48</v>
      </c>
    </row>
    <row r="29" ht="27.95" customHeight="1" spans="1:26">
      <c r="A29" s="192" t="s">
        <v>71</v>
      </c>
      <c r="B29" s="195">
        <v>3000</v>
      </c>
      <c r="C29" s="196"/>
      <c r="D29" s="197"/>
      <c r="E29" s="103"/>
      <c r="F29" s="105"/>
      <c r="G29" s="138"/>
      <c r="H29" s="98"/>
      <c r="I29" s="98"/>
      <c r="J29" s="98"/>
      <c r="K29" s="98"/>
      <c r="L29" s="98"/>
      <c r="M29" s="98"/>
      <c r="N29" s="206"/>
      <c r="O29" s="207"/>
      <c r="P29" s="98"/>
      <c r="Q29" s="200"/>
      <c r="R29" s="98"/>
      <c r="S29" s="200"/>
      <c r="T29" s="98"/>
      <c r="U29" s="205"/>
      <c r="V29" s="98"/>
      <c r="W29" s="99"/>
      <c r="X29" s="216"/>
      <c r="Z29" s="219"/>
    </row>
    <row r="30" ht="27.95" customHeight="1" spans="1:26">
      <c r="A30" s="198" t="s">
        <v>38</v>
      </c>
      <c r="B30" s="195">
        <f>一般公共预算收入!B33</f>
        <v>229808</v>
      </c>
      <c r="C30" s="195">
        <f>一般公共预算收入!C33</f>
        <v>150011.30696071</v>
      </c>
      <c r="D30" s="195">
        <f>一般公共预算收入!D33</f>
        <v>150011.30696071</v>
      </c>
      <c r="E30" s="190">
        <f>D30/C30</f>
        <v>1</v>
      </c>
      <c r="F30" s="199">
        <v>0.65242313931692</v>
      </c>
      <c r="G30" s="200">
        <f>一般公共预算收入!G33</f>
        <v>64755.61</v>
      </c>
      <c r="H30" s="200">
        <f>一般公共预算收入!H33</f>
        <v>0.431671527380003</v>
      </c>
      <c r="I30" s="200">
        <f>一般公共预算收入!I33</f>
        <v>0</v>
      </c>
      <c r="J30" s="200">
        <f>一般公共预算收入!J33</f>
        <v>0</v>
      </c>
      <c r="K30" s="200">
        <f>一般公共预算收入!K33</f>
        <v>0</v>
      </c>
      <c r="L30" s="200">
        <f>一般公共预算收入!L33</f>
        <v>0</v>
      </c>
      <c r="M30" s="200">
        <f>一般公共预算收入!M33</f>
        <v>0</v>
      </c>
      <c r="N30" s="200">
        <f>一般公共预算收入!N33</f>
        <v>0</v>
      </c>
      <c r="O30" s="200">
        <f>一般公共预算收入!O33</f>
        <v>0</v>
      </c>
      <c r="P30" s="200">
        <f>一般公共预算收入!P33</f>
        <v>0</v>
      </c>
      <c r="Q30" s="200">
        <f>一般公共预算收入!Q33</f>
        <v>0</v>
      </c>
      <c r="R30" s="200">
        <f>一般公共预算收入!R33</f>
        <v>0</v>
      </c>
      <c r="S30" s="200">
        <f>一般公共预算收入!S33</f>
        <v>0</v>
      </c>
      <c r="T30" s="200">
        <f>一般公共预算收入!T33</f>
        <v>0</v>
      </c>
      <c r="U30" s="200">
        <f>一般公共预算收入!U33</f>
        <v>0</v>
      </c>
      <c r="V30" s="200">
        <f>一般公共预算收入!V33</f>
        <v>0</v>
      </c>
      <c r="W30" s="99">
        <f>一般公共预算收入!G33</f>
        <v>64755.61</v>
      </c>
      <c r="X30" s="214">
        <f t="shared" ref="X30:X31" si="6">W30/D30</f>
        <v>0.431671527380002</v>
      </c>
      <c r="Z30" s="219"/>
    </row>
    <row r="31" ht="27.95" customHeight="1" spans="1:26">
      <c r="A31" s="201" t="s">
        <v>72</v>
      </c>
      <c r="B31" s="195">
        <f>B5</f>
        <v>55436.554021</v>
      </c>
      <c r="C31" s="189">
        <v>122398</v>
      </c>
      <c r="D31" s="195">
        <v>122398</v>
      </c>
      <c r="E31" s="190">
        <f>D31/C31</f>
        <v>1</v>
      </c>
      <c r="F31" s="199">
        <v>0.566275036752895</v>
      </c>
      <c r="G31" s="200">
        <f t="shared" ref="G31:W31" si="7">G5</f>
        <v>0</v>
      </c>
      <c r="H31" s="200">
        <f t="shared" si="7"/>
        <v>0</v>
      </c>
      <c r="I31" s="200">
        <f t="shared" si="7"/>
        <v>0</v>
      </c>
      <c r="J31" s="200">
        <f t="shared" si="7"/>
        <v>0</v>
      </c>
      <c r="K31" s="200">
        <f t="shared" si="7"/>
        <v>0</v>
      </c>
      <c r="L31" s="200">
        <f t="shared" si="7"/>
        <v>0</v>
      </c>
      <c r="M31" s="200">
        <f t="shared" si="7"/>
        <v>0</v>
      </c>
      <c r="N31" s="200">
        <f t="shared" si="7"/>
        <v>0</v>
      </c>
      <c r="O31" s="200">
        <f t="shared" si="7"/>
        <v>0</v>
      </c>
      <c r="P31" s="200">
        <f t="shared" si="7"/>
        <v>0</v>
      </c>
      <c r="Q31" s="200">
        <f t="shared" si="7"/>
        <v>0</v>
      </c>
      <c r="R31" s="200">
        <f t="shared" si="7"/>
        <v>0</v>
      </c>
      <c r="S31" s="200">
        <f t="shared" si="7"/>
        <v>0</v>
      </c>
      <c r="T31" s="200">
        <f t="shared" si="7"/>
        <v>0</v>
      </c>
      <c r="U31" s="200">
        <f t="shared" si="7"/>
        <v>0</v>
      </c>
      <c r="V31" s="200">
        <f t="shared" si="7"/>
        <v>0</v>
      </c>
      <c r="W31" s="99">
        <f t="shared" si="7"/>
        <v>64745.599527</v>
      </c>
      <c r="X31" s="214">
        <f t="shared" si="6"/>
        <v>0.528975959795095</v>
      </c>
      <c r="Z31" s="219"/>
    </row>
    <row r="32" ht="27.95" customHeight="1" spans="1:26">
      <c r="A32" s="198" t="s">
        <v>73</v>
      </c>
      <c r="B32" s="189"/>
      <c r="C32" s="189">
        <v>27613</v>
      </c>
      <c r="D32" s="195">
        <v>27613</v>
      </c>
      <c r="E32" s="190">
        <f>D32/C32</f>
        <v>1</v>
      </c>
      <c r="F32" s="105">
        <v>16.2525014714538</v>
      </c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9"/>
      <c r="X32" s="214"/>
      <c r="Z32" s="219"/>
    </row>
    <row r="33" ht="27.95" customHeight="1" spans="1:26">
      <c r="A33" s="198" t="s">
        <v>74</v>
      </c>
      <c r="B33" s="191"/>
      <c r="C33" s="191">
        <f t="shared" ref="C32:C33" si="8">D33</f>
        <v>0</v>
      </c>
      <c r="D33" s="99"/>
      <c r="E33" s="190"/>
      <c r="F33" s="105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9"/>
      <c r="X33" s="214"/>
      <c r="Z33" s="219"/>
    </row>
    <row r="34" ht="27.95" customHeight="1" spans="1:26">
      <c r="A34" s="198" t="s">
        <v>75</v>
      </c>
      <c r="B34" s="98"/>
      <c r="C34" s="191">
        <v>0</v>
      </c>
      <c r="D34" s="99">
        <v>0</v>
      </c>
      <c r="E34" s="190"/>
      <c r="F34" s="105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9"/>
      <c r="X34" s="214"/>
      <c r="Z34" s="219"/>
    </row>
    <row r="35" ht="27.95" customHeight="1" spans="1:26">
      <c r="A35" s="198" t="s">
        <v>76</v>
      </c>
      <c r="B35" s="200">
        <f>B30-B31-B32-B34</f>
        <v>174371.445979</v>
      </c>
      <c r="C35" s="200">
        <f>C30-C31-C32-C34</f>
        <v>0.306960709684063</v>
      </c>
      <c r="D35" s="200">
        <f>D30-D31-D32-D34</f>
        <v>0.306960709684063</v>
      </c>
      <c r="E35" s="190">
        <f>D35/C35</f>
        <v>1</v>
      </c>
      <c r="F35" s="199"/>
      <c r="G35" s="200">
        <f t="shared" ref="G35:V35" si="9">G30-G31-G32-G34</f>
        <v>64755.61</v>
      </c>
      <c r="H35" s="200">
        <f t="shared" si="9"/>
        <v>0.431671527380003</v>
      </c>
      <c r="I35" s="200">
        <f t="shared" si="9"/>
        <v>0</v>
      </c>
      <c r="J35" s="200">
        <f t="shared" si="9"/>
        <v>0</v>
      </c>
      <c r="K35" s="200">
        <f t="shared" si="9"/>
        <v>0</v>
      </c>
      <c r="L35" s="200">
        <f t="shared" si="9"/>
        <v>0</v>
      </c>
      <c r="M35" s="200">
        <f t="shared" si="9"/>
        <v>0</v>
      </c>
      <c r="N35" s="200">
        <f t="shared" si="9"/>
        <v>0</v>
      </c>
      <c r="O35" s="200">
        <f t="shared" si="9"/>
        <v>0</v>
      </c>
      <c r="P35" s="200">
        <f t="shared" si="9"/>
        <v>0</v>
      </c>
      <c r="Q35" s="200">
        <f t="shared" si="9"/>
        <v>0</v>
      </c>
      <c r="R35" s="200">
        <f t="shared" si="9"/>
        <v>0</v>
      </c>
      <c r="S35" s="200">
        <f t="shared" si="9"/>
        <v>0</v>
      </c>
      <c r="T35" s="200">
        <f t="shared" si="9"/>
        <v>0</v>
      </c>
      <c r="U35" s="200">
        <f t="shared" si="9"/>
        <v>0</v>
      </c>
      <c r="V35" s="200">
        <f t="shared" si="9"/>
        <v>0</v>
      </c>
      <c r="W35" s="99">
        <f>W30-W31</f>
        <v>10.0104730000021</v>
      </c>
      <c r="X35" s="214"/>
      <c r="Z35" s="219"/>
    </row>
    <row r="36" ht="27.95" customHeight="1" spans="1:26">
      <c r="A36" s="202" t="s">
        <v>77</v>
      </c>
      <c r="B36" s="200">
        <f>B35</f>
        <v>174371.445979</v>
      </c>
      <c r="C36" s="99"/>
      <c r="D36" s="99"/>
      <c r="E36" s="103"/>
      <c r="F36" s="107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9">
        <v>0</v>
      </c>
      <c r="X36" s="218"/>
      <c r="Z36" s="219"/>
    </row>
    <row r="37" ht="24.6" customHeight="1" spans="1:2">
      <c r="A37" s="40"/>
      <c r="B37" s="203"/>
    </row>
    <row r="38" ht="24.6" customHeight="1"/>
    <row r="39" ht="24.6" customHeight="1"/>
    <row r="40" ht="24.6" customHeight="1" spans="2:2">
      <c r="B40" s="204"/>
    </row>
    <row r="41" ht="24.6" customHeight="1"/>
  </sheetData>
  <mergeCells count="4">
    <mergeCell ref="A1:X1"/>
    <mergeCell ref="B3:F3"/>
    <mergeCell ref="W3:X3"/>
    <mergeCell ref="A3:A4"/>
  </mergeCells>
  <pageMargins left="0.590551181102362" right="0.590551181102362" top="0.590551181102362" bottom="0.590551181102362" header="0.590551181102362" footer="0.590551181102362"/>
  <pageSetup paperSize="9" scale="44" orientation="landscape" horizontalDpi="600" verticalDpi="600"/>
  <headerFooter/>
  <rowBreaks count="1" manualBreakCount="1">
    <brk id="18" max="2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</sheetPr>
  <dimension ref="A1:J161"/>
  <sheetViews>
    <sheetView topLeftCell="B1" workbookViewId="0">
      <selection activeCell="D151" sqref="D151"/>
    </sheetView>
  </sheetViews>
  <sheetFormatPr defaultColWidth="9" defaultRowHeight="15.75"/>
  <cols>
    <col min="1" max="1" width="9" style="1" hidden="1" customWidth="1"/>
    <col min="2" max="2" width="56.875" style="1" customWidth="1"/>
    <col min="3" max="3" width="26.875" style="166" customWidth="1"/>
    <col min="4" max="4" width="32.375" style="166" customWidth="1"/>
    <col min="5" max="5" width="26.625" style="1" customWidth="1"/>
    <col min="6" max="6" width="9" style="1"/>
    <col min="7" max="8" width="9" style="1" hidden="1" customWidth="1"/>
    <col min="9" max="9" width="12.625" style="1" hidden="1" customWidth="1"/>
    <col min="10" max="16384" width="9" style="1"/>
  </cols>
  <sheetData>
    <row r="1" ht="21" customHeight="1" spans="2:5">
      <c r="B1" s="167" t="s">
        <v>78</v>
      </c>
      <c r="C1" s="168"/>
      <c r="D1" s="168"/>
      <c r="E1" s="167"/>
    </row>
    <row r="2" ht="21" customHeight="1" spans="2:10">
      <c r="B2" s="169" t="s">
        <v>79</v>
      </c>
      <c r="C2" s="170"/>
      <c r="D2" s="170"/>
      <c r="E2" s="169"/>
      <c r="F2" s="171"/>
      <c r="G2" s="171"/>
      <c r="H2" s="171"/>
      <c r="I2" s="171"/>
      <c r="J2" s="171"/>
    </row>
    <row r="3" ht="21" customHeight="1" spans="2:5">
      <c r="B3" s="172" t="s">
        <v>80</v>
      </c>
      <c r="C3" s="173" t="s">
        <v>81</v>
      </c>
      <c r="D3" s="173" t="s">
        <v>82</v>
      </c>
      <c r="E3" s="174" t="s">
        <v>83</v>
      </c>
    </row>
    <row r="4" ht="21" customHeight="1" spans="2:9">
      <c r="B4" s="172" t="s">
        <v>84</v>
      </c>
      <c r="C4" s="175">
        <f>C5+C29+C36+C52+C62+C89+C114+C118+C130++C148+C143+C151+C156+C55</f>
        <v>122397.699405</v>
      </c>
      <c r="D4" s="175">
        <f>D5+D29+D36+D52+D62+D89+D114+D118+D130++D148+D143+D151+D156+D55</f>
        <v>64746.47</v>
      </c>
      <c r="E4" s="176">
        <f>D4/C4</f>
        <v>0.528984370741817</v>
      </c>
      <c r="G4" s="1">
        <v>832766785.86</v>
      </c>
      <c r="H4" s="1">
        <v>10000</v>
      </c>
      <c r="I4" s="1">
        <f t="shared" ref="I4:I11" si="0">G4/H4</f>
        <v>83276.678586</v>
      </c>
    </row>
    <row r="5" ht="21" customHeight="1" spans="1:9">
      <c r="A5" s="1" t="s">
        <v>85</v>
      </c>
      <c r="B5" s="21" t="s">
        <v>48</v>
      </c>
      <c r="C5" s="177">
        <f>C6+C8+C11++C20++C24+C15</f>
        <v>8666.446773</v>
      </c>
      <c r="D5" s="177">
        <f>D6+D8+D11+D15+D18+D20+D24+D26</f>
        <v>18395.71</v>
      </c>
      <c r="E5" s="176">
        <f t="shared" ref="E5:E22" si="1">D5/C5</f>
        <v>2.12263577932667</v>
      </c>
      <c r="G5" s="21">
        <v>68794133.7</v>
      </c>
      <c r="H5" s="1">
        <v>10000</v>
      </c>
      <c r="I5" s="1">
        <f t="shared" si="0"/>
        <v>6879.41337</v>
      </c>
    </row>
    <row r="6" ht="21" customHeight="1" spans="1:9">
      <c r="A6" s="1" t="s">
        <v>86</v>
      </c>
      <c r="B6" s="21" t="s">
        <v>87</v>
      </c>
      <c r="C6" s="177">
        <f>C7</f>
        <v>4.088</v>
      </c>
      <c r="D6" s="177">
        <v>20</v>
      </c>
      <c r="E6" s="176">
        <f t="shared" si="1"/>
        <v>4.89236790606654</v>
      </c>
      <c r="G6" s="21">
        <v>55960</v>
      </c>
      <c r="H6" s="1">
        <v>10000</v>
      </c>
      <c r="I6" s="1">
        <f t="shared" si="0"/>
        <v>5.596</v>
      </c>
    </row>
    <row r="7" ht="21" customHeight="1" spans="1:9">
      <c r="A7" s="1" t="s">
        <v>88</v>
      </c>
      <c r="B7" s="21" t="s">
        <v>89</v>
      </c>
      <c r="C7" s="177">
        <v>4.088</v>
      </c>
      <c r="D7" s="177">
        <v>20</v>
      </c>
      <c r="E7" s="176">
        <f t="shared" si="1"/>
        <v>4.89236790606654</v>
      </c>
      <c r="G7" s="21">
        <v>55960</v>
      </c>
      <c r="H7" s="1">
        <v>10000</v>
      </c>
      <c r="I7" s="1">
        <f t="shared" si="0"/>
        <v>5.596</v>
      </c>
    </row>
    <row r="8" ht="21" customHeight="1" spans="1:9">
      <c r="A8" s="1" t="s">
        <v>90</v>
      </c>
      <c r="B8" s="21" t="s">
        <v>91</v>
      </c>
      <c r="C8" s="177">
        <f>C9+C10</f>
        <v>7938.475263</v>
      </c>
      <c r="D8" s="177">
        <f>D9</f>
        <v>11605.33</v>
      </c>
      <c r="E8" s="176">
        <f t="shared" si="1"/>
        <v>1.46190919736069</v>
      </c>
      <c r="G8" s="21">
        <v>63662165.07</v>
      </c>
      <c r="H8" s="1">
        <v>10000</v>
      </c>
      <c r="I8" s="1">
        <f t="shared" si="0"/>
        <v>6366.216507</v>
      </c>
    </row>
    <row r="9" ht="21" customHeight="1" spans="1:9">
      <c r="A9" s="1" t="s">
        <v>92</v>
      </c>
      <c r="B9" s="21" t="s">
        <v>93</v>
      </c>
      <c r="C9" s="177">
        <v>7938.475263</v>
      </c>
      <c r="D9" s="177">
        <v>11605.33</v>
      </c>
      <c r="E9" s="176">
        <f t="shared" si="1"/>
        <v>1.46190919736069</v>
      </c>
      <c r="G9" s="21">
        <v>63662165.07</v>
      </c>
      <c r="H9" s="1">
        <v>10000</v>
      </c>
      <c r="I9" s="1">
        <f t="shared" si="0"/>
        <v>6366.216507</v>
      </c>
    </row>
    <row r="10" ht="21" customHeight="1" spans="2:7">
      <c r="B10" s="21" t="s">
        <v>94</v>
      </c>
      <c r="C10" s="177"/>
      <c r="D10" s="177"/>
      <c r="E10" s="176"/>
      <c r="G10" s="21"/>
    </row>
    <row r="11" ht="21" customHeight="1" spans="1:9">
      <c r="A11" s="1" t="s">
        <v>95</v>
      </c>
      <c r="B11" s="21" t="s">
        <v>96</v>
      </c>
      <c r="C11" s="177">
        <f>C12+C13+C14</f>
        <v>96.748</v>
      </c>
      <c r="D11" s="177">
        <v>28.24</v>
      </c>
      <c r="E11" s="176">
        <f t="shared" si="1"/>
        <v>0.291892338859718</v>
      </c>
      <c r="G11" s="21">
        <v>218800</v>
      </c>
      <c r="H11" s="1">
        <v>10000</v>
      </c>
      <c r="I11" s="1">
        <f t="shared" si="0"/>
        <v>21.88</v>
      </c>
    </row>
    <row r="12" ht="21" customHeight="1" spans="2:7">
      <c r="B12" s="21" t="s">
        <v>97</v>
      </c>
      <c r="C12" s="177">
        <v>3.6</v>
      </c>
      <c r="D12" s="177">
        <v>28.24</v>
      </c>
      <c r="E12" s="176">
        <f t="shared" si="1"/>
        <v>7.84444444444444</v>
      </c>
      <c r="G12" s="21"/>
    </row>
    <row r="13" ht="21" customHeight="1" spans="2:7">
      <c r="B13" s="21" t="s">
        <v>98</v>
      </c>
      <c r="C13" s="177">
        <v>49.729</v>
      </c>
      <c r="D13" s="177"/>
      <c r="E13" s="176">
        <f t="shared" si="1"/>
        <v>0</v>
      </c>
      <c r="G13" s="21"/>
    </row>
    <row r="14" ht="21" customHeight="1" spans="2:7">
      <c r="B14" s="21" t="s">
        <v>99</v>
      </c>
      <c r="C14" s="177">
        <v>43.419</v>
      </c>
      <c r="D14" s="177"/>
      <c r="E14" s="176">
        <f t="shared" si="1"/>
        <v>0</v>
      </c>
      <c r="G14" s="21"/>
    </row>
    <row r="15" ht="21" customHeight="1" spans="1:9">
      <c r="A15" s="1" t="s">
        <v>100</v>
      </c>
      <c r="B15" s="21" t="s">
        <v>101</v>
      </c>
      <c r="C15" s="177">
        <f>C16+C17</f>
        <v>433.50163</v>
      </c>
      <c r="D15" s="177">
        <v>217</v>
      </c>
      <c r="E15" s="176">
        <f t="shared" si="1"/>
        <v>0.500574819061234</v>
      </c>
      <c r="G15" s="21">
        <v>2686663.45</v>
      </c>
      <c r="H15" s="1">
        <v>10000</v>
      </c>
      <c r="I15" s="1">
        <f t="shared" ref="I15:I78" si="2">G15/H15</f>
        <v>268.666345</v>
      </c>
    </row>
    <row r="16" ht="21" customHeight="1" spans="1:9">
      <c r="A16" s="1" t="s">
        <v>102</v>
      </c>
      <c r="B16" s="21" t="s">
        <v>94</v>
      </c>
      <c r="C16" s="177"/>
      <c r="D16" s="177"/>
      <c r="E16" s="176"/>
      <c r="G16" s="21">
        <v>1042200</v>
      </c>
      <c r="H16" s="1">
        <v>10000</v>
      </c>
      <c r="I16" s="1">
        <f t="shared" si="2"/>
        <v>104.22</v>
      </c>
    </row>
    <row r="17" ht="21" customHeight="1" spans="1:9">
      <c r="A17" s="1" t="s">
        <v>103</v>
      </c>
      <c r="B17" s="21" t="s">
        <v>104</v>
      </c>
      <c r="C17" s="177">
        <v>433.50163</v>
      </c>
      <c r="D17" s="177">
        <v>217</v>
      </c>
      <c r="E17" s="176">
        <f t="shared" si="1"/>
        <v>0.500574819061234</v>
      </c>
      <c r="G17" s="21">
        <v>1644463.45</v>
      </c>
      <c r="H17" s="1">
        <v>10000</v>
      </c>
      <c r="I17" s="1">
        <f t="shared" si="2"/>
        <v>164.446345</v>
      </c>
    </row>
    <row r="18" ht="21" customHeight="1" spans="2:7">
      <c r="B18" s="21" t="s">
        <v>105</v>
      </c>
      <c r="C18" s="177"/>
      <c r="D18" s="177">
        <v>149.52</v>
      </c>
      <c r="E18" s="176"/>
      <c r="G18" s="21"/>
    </row>
    <row r="19" ht="21" customHeight="1" spans="2:7">
      <c r="B19" s="21" t="s">
        <v>94</v>
      </c>
      <c r="C19" s="177"/>
      <c r="D19" s="177">
        <v>149.52</v>
      </c>
      <c r="E19" s="176"/>
      <c r="G19" s="21"/>
    </row>
    <row r="20" ht="21" customHeight="1" spans="1:9">
      <c r="A20" s="1" t="s">
        <v>106</v>
      </c>
      <c r="B20" s="21" t="s">
        <v>107</v>
      </c>
      <c r="C20" s="177">
        <f>C21+C22+C23</f>
        <v>193.63388</v>
      </c>
      <c r="D20" s="177">
        <v>90</v>
      </c>
      <c r="E20" s="176">
        <f t="shared" si="1"/>
        <v>0.464794693986404</v>
      </c>
      <c r="G20" s="21">
        <v>2170545.18</v>
      </c>
      <c r="H20" s="1">
        <v>10000</v>
      </c>
      <c r="I20" s="1">
        <f t="shared" si="2"/>
        <v>217.054518</v>
      </c>
    </row>
    <row r="21" ht="21" customHeight="1" spans="2:7">
      <c r="B21" s="21" t="s">
        <v>108</v>
      </c>
      <c r="C21" s="177">
        <v>177.46288</v>
      </c>
      <c r="D21" s="177"/>
      <c r="E21" s="176">
        <f t="shared" si="1"/>
        <v>0</v>
      </c>
      <c r="G21" s="21"/>
    </row>
    <row r="22" ht="21" customHeight="1" spans="1:9">
      <c r="A22" s="1" t="s">
        <v>109</v>
      </c>
      <c r="B22" s="21" t="s">
        <v>94</v>
      </c>
      <c r="C22" s="177">
        <v>16.171</v>
      </c>
      <c r="D22" s="177">
        <v>90</v>
      </c>
      <c r="E22" s="176">
        <f t="shared" si="1"/>
        <v>5.56551852080886</v>
      </c>
      <c r="G22" s="21">
        <v>300000</v>
      </c>
      <c r="H22" s="1">
        <v>10000</v>
      </c>
      <c r="I22" s="1">
        <f t="shared" si="2"/>
        <v>30</v>
      </c>
    </row>
    <row r="23" ht="21" customHeight="1" spans="1:9">
      <c r="A23" s="1" t="s">
        <v>110</v>
      </c>
      <c r="B23" s="21" t="s">
        <v>111</v>
      </c>
      <c r="C23" s="177">
        <v>0</v>
      </c>
      <c r="D23" s="177"/>
      <c r="E23" s="176"/>
      <c r="G23" s="21">
        <v>1870545.18</v>
      </c>
      <c r="H23" s="1">
        <v>10000</v>
      </c>
      <c r="I23" s="1">
        <f t="shared" si="2"/>
        <v>187.054518</v>
      </c>
    </row>
    <row r="24" ht="21" customHeight="1" spans="2:7">
      <c r="B24" s="21" t="s">
        <v>112</v>
      </c>
      <c r="C24" s="177">
        <f>C25</f>
        <v>0</v>
      </c>
      <c r="D24" s="177">
        <v>26.4</v>
      </c>
      <c r="E24" s="176"/>
      <c r="G24" s="21"/>
    </row>
    <row r="25" ht="21" customHeight="1" spans="2:7">
      <c r="B25" s="21" t="s">
        <v>113</v>
      </c>
      <c r="C25" s="177">
        <v>0</v>
      </c>
      <c r="D25" s="177">
        <v>26.4</v>
      </c>
      <c r="E25" s="176"/>
      <c r="G25" s="21"/>
    </row>
    <row r="26" ht="21" customHeight="1" spans="2:7">
      <c r="B26" s="21" t="s">
        <v>114</v>
      </c>
      <c r="C26" s="177"/>
      <c r="D26" s="177">
        <v>6259.22</v>
      </c>
      <c r="E26" s="176"/>
      <c r="G26" s="21"/>
    </row>
    <row r="27" ht="21" customHeight="1" spans="2:7">
      <c r="B27" s="21" t="s">
        <v>115</v>
      </c>
      <c r="C27" s="177"/>
      <c r="D27" s="177">
        <v>160</v>
      </c>
      <c r="E27" s="176"/>
      <c r="G27" s="21"/>
    </row>
    <row r="28" ht="21" customHeight="1" spans="2:7">
      <c r="B28" s="21" t="s">
        <v>116</v>
      </c>
      <c r="C28" s="177"/>
      <c r="D28" s="177">
        <v>6099.22</v>
      </c>
      <c r="E28" s="176"/>
      <c r="G28" s="21"/>
    </row>
    <row r="29" ht="21" customHeight="1" spans="1:9">
      <c r="A29" s="1" t="s">
        <v>117</v>
      </c>
      <c r="B29" s="21" t="s">
        <v>51</v>
      </c>
      <c r="C29" s="177">
        <f>C30+C32</f>
        <v>419.628327</v>
      </c>
      <c r="D29" s="177">
        <v>928.88</v>
      </c>
      <c r="E29" s="176">
        <f t="shared" ref="E29:E39" si="3">D29/C29</f>
        <v>2.21357792177838</v>
      </c>
      <c r="G29" s="21">
        <v>8634780.42</v>
      </c>
      <c r="H29" s="1">
        <v>10000</v>
      </c>
      <c r="I29" s="1">
        <f t="shared" si="2"/>
        <v>863.478042</v>
      </c>
    </row>
    <row r="30" ht="21" customHeight="1" spans="1:9">
      <c r="A30" s="1" t="s">
        <v>118</v>
      </c>
      <c r="B30" s="21" t="s">
        <v>119</v>
      </c>
      <c r="C30" s="177">
        <f>C31</f>
        <v>7.5568</v>
      </c>
      <c r="D30" s="177">
        <v>924.97</v>
      </c>
      <c r="E30" s="176">
        <f t="shared" si="3"/>
        <v>122.402339614652</v>
      </c>
      <c r="G30" s="21">
        <v>8634780.42</v>
      </c>
      <c r="H30" s="1">
        <v>10000</v>
      </c>
      <c r="I30" s="1">
        <f t="shared" si="2"/>
        <v>863.478042</v>
      </c>
    </row>
    <row r="31" ht="21" customHeight="1" spans="1:9">
      <c r="A31" s="1" t="s">
        <v>120</v>
      </c>
      <c r="B31" s="21" t="s">
        <v>121</v>
      </c>
      <c r="C31" s="177">
        <v>7.5568</v>
      </c>
      <c r="D31" s="177">
        <v>924.97</v>
      </c>
      <c r="E31" s="176">
        <f t="shared" si="3"/>
        <v>122.402339614652</v>
      </c>
      <c r="G31" s="21">
        <v>8634780.42</v>
      </c>
      <c r="H31" s="1">
        <v>10000</v>
      </c>
      <c r="I31" s="1">
        <f t="shared" si="2"/>
        <v>863.478042</v>
      </c>
    </row>
    <row r="32" ht="21" customHeight="1" spans="2:7">
      <c r="B32" s="21" t="s">
        <v>122</v>
      </c>
      <c r="C32" s="177">
        <f t="shared" ref="C32:C34" si="4">C33</f>
        <v>412.071527</v>
      </c>
      <c r="D32" s="177">
        <v>3.9</v>
      </c>
      <c r="E32" s="176">
        <f t="shared" si="3"/>
        <v>0.00946437631445475</v>
      </c>
      <c r="G32" s="21"/>
    </row>
    <row r="33" ht="21" customHeight="1" spans="2:7">
      <c r="B33" s="21" t="s">
        <v>123</v>
      </c>
      <c r="C33" s="177">
        <f t="shared" si="4"/>
        <v>412.071527</v>
      </c>
      <c r="D33" s="177">
        <v>3.9</v>
      </c>
      <c r="E33" s="176">
        <f t="shared" si="3"/>
        <v>0.00946437631445475</v>
      </c>
      <c r="G33" s="21"/>
    </row>
    <row r="34" ht="21" customHeight="1" spans="2:7">
      <c r="B34" s="21" t="s">
        <v>121</v>
      </c>
      <c r="C34" s="177">
        <f t="shared" si="4"/>
        <v>412.071527</v>
      </c>
      <c r="D34" s="177"/>
      <c r="E34" s="176">
        <f t="shared" si="3"/>
        <v>0</v>
      </c>
      <c r="G34" s="21"/>
    </row>
    <row r="35" ht="21" customHeight="1" spans="2:7">
      <c r="B35" s="21" t="s">
        <v>121</v>
      </c>
      <c r="C35" s="177">
        <v>412.071527</v>
      </c>
      <c r="D35" s="177"/>
      <c r="E35" s="176">
        <f t="shared" si="3"/>
        <v>0</v>
      </c>
      <c r="G35" s="21"/>
    </row>
    <row r="36" ht="21" customHeight="1" spans="1:9">
      <c r="A36" s="1" t="s">
        <v>124</v>
      </c>
      <c r="B36" s="21" t="s">
        <v>52</v>
      </c>
      <c r="C36" s="177">
        <f>C37+C41+C48</f>
        <v>18231.545478</v>
      </c>
      <c r="D36" s="177">
        <f>D37+D41+D44+D46+D48</f>
        <v>14728.58</v>
      </c>
      <c r="E36" s="176">
        <f t="shared" si="3"/>
        <v>0.807862395306694</v>
      </c>
      <c r="G36" s="21">
        <v>79727033.53</v>
      </c>
      <c r="H36" s="1">
        <v>10000</v>
      </c>
      <c r="I36" s="1">
        <f t="shared" si="2"/>
        <v>7972.703353</v>
      </c>
    </row>
    <row r="37" ht="21" customHeight="1" spans="1:9">
      <c r="A37" s="1" t="s">
        <v>125</v>
      </c>
      <c r="B37" s="21" t="s">
        <v>126</v>
      </c>
      <c r="C37" s="177">
        <f>C38+C39</f>
        <v>12544.049051</v>
      </c>
      <c r="D37" s="177">
        <v>14212.73</v>
      </c>
      <c r="E37" s="176">
        <f t="shared" si="3"/>
        <v>1.13302570344039</v>
      </c>
      <c r="G37" s="21">
        <v>78344062.39</v>
      </c>
      <c r="H37" s="1">
        <v>10000</v>
      </c>
      <c r="I37" s="1">
        <f t="shared" si="2"/>
        <v>7834.406239</v>
      </c>
    </row>
    <row r="38" ht="21" customHeight="1" spans="1:9">
      <c r="A38" s="1" t="s">
        <v>127</v>
      </c>
      <c r="B38" s="21" t="s">
        <v>128</v>
      </c>
      <c r="C38" s="177">
        <v>2513.549051</v>
      </c>
      <c r="D38" s="177">
        <v>2914.27</v>
      </c>
      <c r="E38" s="176">
        <f t="shared" si="3"/>
        <v>1.15942436008582</v>
      </c>
      <c r="G38" s="21">
        <v>10789122.84</v>
      </c>
      <c r="H38" s="1">
        <v>10000</v>
      </c>
      <c r="I38" s="1">
        <f t="shared" si="2"/>
        <v>1078.912284</v>
      </c>
    </row>
    <row r="39" ht="21" customHeight="1" spans="1:9">
      <c r="A39" s="1" t="s">
        <v>129</v>
      </c>
      <c r="B39" s="21" t="s">
        <v>130</v>
      </c>
      <c r="C39" s="177">
        <v>10030.5</v>
      </c>
      <c r="D39" s="177">
        <v>11295.59</v>
      </c>
      <c r="E39" s="176">
        <f t="shared" si="3"/>
        <v>1.12612432082149</v>
      </c>
      <c r="G39" s="21">
        <v>67554939.55</v>
      </c>
      <c r="H39" s="1">
        <v>10000</v>
      </c>
      <c r="I39" s="1">
        <f t="shared" si="2"/>
        <v>6755.493955</v>
      </c>
    </row>
    <row r="40" ht="21" customHeight="1" spans="2:7">
      <c r="B40" s="21" t="s">
        <v>131</v>
      </c>
      <c r="C40" s="177"/>
      <c r="D40" s="177">
        <v>2.87</v>
      </c>
      <c r="E40" s="176"/>
      <c r="G40" s="21"/>
    </row>
    <row r="41" ht="21" customHeight="1" spans="1:9">
      <c r="A41" s="1" t="s">
        <v>132</v>
      </c>
      <c r="B41" s="21" t="s">
        <v>133</v>
      </c>
      <c r="C41" s="177">
        <f>C42+C43</f>
        <v>95.063227</v>
      </c>
      <c r="D41" s="177">
        <v>97.31</v>
      </c>
      <c r="E41" s="176">
        <f>D41/C41</f>
        <v>1.02363451221785</v>
      </c>
      <c r="G41" s="21">
        <v>883089.24</v>
      </c>
      <c r="H41" s="1">
        <v>10000</v>
      </c>
      <c r="I41" s="1">
        <f t="shared" si="2"/>
        <v>88.308924</v>
      </c>
    </row>
    <row r="42" ht="21" customHeight="1" spans="1:9">
      <c r="A42" s="1" t="s">
        <v>134</v>
      </c>
      <c r="B42" s="21" t="s">
        <v>135</v>
      </c>
      <c r="C42" s="177"/>
      <c r="D42" s="177"/>
      <c r="E42" s="176"/>
      <c r="G42" s="21">
        <v>46155</v>
      </c>
      <c r="H42" s="1">
        <v>10000</v>
      </c>
      <c r="I42" s="1">
        <f t="shared" si="2"/>
        <v>4.6155</v>
      </c>
    </row>
    <row r="43" ht="21" customHeight="1" spans="1:9">
      <c r="A43" s="1" t="s">
        <v>136</v>
      </c>
      <c r="B43" s="21" t="s">
        <v>137</v>
      </c>
      <c r="C43" s="177">
        <v>95.063227</v>
      </c>
      <c r="D43" s="177">
        <v>97.31</v>
      </c>
      <c r="E43" s="176">
        <f>D43/C43</f>
        <v>1.02363451221785</v>
      </c>
      <c r="G43" s="21">
        <v>836934.24</v>
      </c>
      <c r="H43" s="1">
        <v>10000</v>
      </c>
      <c r="I43" s="1">
        <f t="shared" si="2"/>
        <v>83.693424</v>
      </c>
    </row>
    <row r="44" ht="21" customHeight="1" spans="2:7">
      <c r="B44" s="21" t="s">
        <v>138</v>
      </c>
      <c r="C44" s="177"/>
      <c r="D44" s="177">
        <v>4</v>
      </c>
      <c r="E44" s="176"/>
      <c r="G44" s="21"/>
    </row>
    <row r="45" ht="21" customHeight="1" spans="2:7">
      <c r="B45" s="21" t="s">
        <v>139</v>
      </c>
      <c r="C45" s="177"/>
      <c r="D45" s="177">
        <v>4</v>
      </c>
      <c r="E45" s="176"/>
      <c r="G45" s="21"/>
    </row>
    <row r="46" ht="21" customHeight="1" spans="2:7">
      <c r="B46" s="21" t="s">
        <v>140</v>
      </c>
      <c r="C46" s="177"/>
      <c r="D46" s="177">
        <v>14.54</v>
      </c>
      <c r="E46" s="176"/>
      <c r="G46" s="21"/>
    </row>
    <row r="47" ht="21" customHeight="1" spans="2:7">
      <c r="B47" s="21" t="s">
        <v>141</v>
      </c>
      <c r="C47" s="177"/>
      <c r="D47" s="177">
        <v>14.54</v>
      </c>
      <c r="E47" s="176"/>
      <c r="G47" s="21"/>
    </row>
    <row r="48" ht="21" customHeight="1" spans="1:9">
      <c r="A48" s="1" t="s">
        <v>142</v>
      </c>
      <c r="B48" s="21" t="s">
        <v>143</v>
      </c>
      <c r="C48" s="177">
        <f>C49+C50+C51</f>
        <v>5592.4332</v>
      </c>
      <c r="D48" s="177">
        <v>400</v>
      </c>
      <c r="E48" s="176">
        <f>D48/C48</f>
        <v>0.0715252173240084</v>
      </c>
      <c r="G48" s="21">
        <v>499881.9</v>
      </c>
      <c r="H48" s="1">
        <v>10000</v>
      </c>
      <c r="I48" s="1">
        <f t="shared" si="2"/>
        <v>49.98819</v>
      </c>
    </row>
    <row r="49" ht="21" customHeight="1" spans="1:9">
      <c r="A49" s="1" t="s">
        <v>144</v>
      </c>
      <c r="B49" s="21" t="s">
        <v>145</v>
      </c>
      <c r="C49" s="177">
        <v>0</v>
      </c>
      <c r="D49" s="177">
        <v>400</v>
      </c>
      <c r="E49" s="176"/>
      <c r="G49" s="21">
        <v>75080</v>
      </c>
      <c r="H49" s="1">
        <v>10000</v>
      </c>
      <c r="I49" s="1">
        <f t="shared" si="2"/>
        <v>7.508</v>
      </c>
    </row>
    <row r="50" ht="21" customHeight="1" spans="1:9">
      <c r="A50" s="1" t="s">
        <v>146</v>
      </c>
      <c r="B50" s="21" t="s">
        <v>147</v>
      </c>
      <c r="C50" s="177">
        <v>192.4332</v>
      </c>
      <c r="D50" s="177"/>
      <c r="E50" s="176">
        <f t="shared" ref="E50:E55" si="5">D50/C50</f>
        <v>0</v>
      </c>
      <c r="G50" s="21">
        <v>424801.9</v>
      </c>
      <c r="H50" s="1">
        <v>10000</v>
      </c>
      <c r="I50" s="1">
        <f t="shared" si="2"/>
        <v>42.48019</v>
      </c>
    </row>
    <row r="51" ht="21" customHeight="1" spans="2:7">
      <c r="B51" s="21" t="s">
        <v>148</v>
      </c>
      <c r="C51" s="177">
        <v>5400</v>
      </c>
      <c r="D51" s="177"/>
      <c r="E51" s="176">
        <f t="shared" si="5"/>
        <v>0</v>
      </c>
      <c r="G51" s="21"/>
    </row>
    <row r="52" ht="21" customHeight="1" spans="2:7">
      <c r="B52" s="21" t="s">
        <v>53</v>
      </c>
      <c r="C52" s="177">
        <f t="shared" ref="C52:C53" si="6">C53</f>
        <v>8.775866</v>
      </c>
      <c r="D52" s="177">
        <v>21</v>
      </c>
      <c r="E52" s="176">
        <f t="shared" si="5"/>
        <v>2.39292623656742</v>
      </c>
      <c r="G52" s="21"/>
    </row>
    <row r="53" ht="21" customHeight="1" spans="2:7">
      <c r="B53" s="21" t="s">
        <v>149</v>
      </c>
      <c r="C53" s="177">
        <f t="shared" si="6"/>
        <v>8.775866</v>
      </c>
      <c r="D53" s="177">
        <v>21</v>
      </c>
      <c r="E53" s="176">
        <f t="shared" si="5"/>
        <v>2.39292623656742</v>
      </c>
      <c r="G53" s="21"/>
    </row>
    <row r="54" ht="21" customHeight="1" spans="2:7">
      <c r="B54" s="21" t="s">
        <v>150</v>
      </c>
      <c r="C54" s="177">
        <v>8.775866</v>
      </c>
      <c r="D54" s="177"/>
      <c r="E54" s="176">
        <f t="shared" si="5"/>
        <v>0</v>
      </c>
      <c r="G54" s="21"/>
    </row>
    <row r="55" ht="21" customHeight="1" spans="1:9">
      <c r="A55" s="1" t="s">
        <v>151</v>
      </c>
      <c r="B55" s="21" t="s">
        <v>54</v>
      </c>
      <c r="C55" s="177">
        <f>C56+C60</f>
        <v>182.7206</v>
      </c>
      <c r="D55" s="177">
        <v>106.71</v>
      </c>
      <c r="E55" s="176">
        <f t="shared" si="5"/>
        <v>0.584006401029769</v>
      </c>
      <c r="G55" s="21">
        <v>318905</v>
      </c>
      <c r="H55" s="1">
        <v>10000</v>
      </c>
      <c r="I55" s="1">
        <f t="shared" si="2"/>
        <v>31.8905</v>
      </c>
    </row>
    <row r="56" ht="21" customHeight="1" spans="1:9">
      <c r="A56" s="1" t="s">
        <v>152</v>
      </c>
      <c r="B56" s="21" t="s">
        <v>153</v>
      </c>
      <c r="C56" s="177">
        <f>C57+C58</f>
        <v>112.9606</v>
      </c>
      <c r="D56" s="177">
        <v>33.19</v>
      </c>
      <c r="E56" s="176">
        <f t="shared" ref="E56:E119" si="7">D56/C56</f>
        <v>0.293819260875031</v>
      </c>
      <c r="G56" s="21">
        <v>15440</v>
      </c>
      <c r="H56" s="1">
        <v>10000</v>
      </c>
      <c r="I56" s="1">
        <f t="shared" si="2"/>
        <v>1.544</v>
      </c>
    </row>
    <row r="57" ht="21" customHeight="1" spans="1:9">
      <c r="A57" s="1" t="s">
        <v>154</v>
      </c>
      <c r="B57" s="21" t="s">
        <v>155</v>
      </c>
      <c r="C57" s="177">
        <v>112.9606</v>
      </c>
      <c r="D57" s="177">
        <v>33.19</v>
      </c>
      <c r="E57" s="176">
        <f t="shared" si="7"/>
        <v>0.293819260875031</v>
      </c>
      <c r="G57" s="21">
        <v>15440</v>
      </c>
      <c r="H57" s="1">
        <v>10000</v>
      </c>
      <c r="I57" s="1">
        <f t="shared" si="2"/>
        <v>1.544</v>
      </c>
    </row>
    <row r="58" ht="21" customHeight="1" spans="1:9">
      <c r="A58" s="1" t="s">
        <v>156</v>
      </c>
      <c r="B58" s="21" t="s">
        <v>157</v>
      </c>
      <c r="C58" s="177">
        <f>C59</f>
        <v>0</v>
      </c>
      <c r="D58" s="177">
        <v>15.76</v>
      </c>
      <c r="E58" s="176"/>
      <c r="G58" s="21">
        <v>303465</v>
      </c>
      <c r="H58" s="1">
        <v>10000</v>
      </c>
      <c r="I58" s="1">
        <f t="shared" si="2"/>
        <v>30.3465</v>
      </c>
    </row>
    <row r="59" ht="21" customHeight="1" spans="1:9">
      <c r="A59" s="1" t="s">
        <v>158</v>
      </c>
      <c r="B59" s="21" t="s">
        <v>159</v>
      </c>
      <c r="C59" s="177">
        <v>0</v>
      </c>
      <c r="D59" s="177">
        <v>15.76</v>
      </c>
      <c r="E59" s="176"/>
      <c r="G59" s="21">
        <v>303465</v>
      </c>
      <c r="H59" s="1">
        <v>10000</v>
      </c>
      <c r="I59" s="1">
        <f t="shared" si="2"/>
        <v>30.3465</v>
      </c>
    </row>
    <row r="60" ht="21" customHeight="1" spans="2:7">
      <c r="B60" s="21" t="s">
        <v>160</v>
      </c>
      <c r="C60" s="177">
        <f>C61</f>
        <v>69.76</v>
      </c>
      <c r="D60" s="177">
        <v>57.76</v>
      </c>
      <c r="E60" s="176">
        <f t="shared" si="7"/>
        <v>0.827981651376147</v>
      </c>
      <c r="G60" s="21"/>
    </row>
    <row r="61" ht="21" customHeight="1" spans="2:7">
      <c r="B61" s="21" t="s">
        <v>160</v>
      </c>
      <c r="C61" s="177">
        <v>69.76</v>
      </c>
      <c r="D61" s="177">
        <v>57.76</v>
      </c>
      <c r="E61" s="176">
        <f t="shared" si="7"/>
        <v>0.827981651376147</v>
      </c>
      <c r="G61" s="21"/>
    </row>
    <row r="62" ht="21" customHeight="1" spans="1:9">
      <c r="A62" s="1" t="s">
        <v>161</v>
      </c>
      <c r="B62" s="21" t="s">
        <v>55</v>
      </c>
      <c r="C62" s="177">
        <f>C76+C70+C63+C65+C78+C80+C82+C84+C87</f>
        <v>7269.47102</v>
      </c>
      <c r="D62" s="177">
        <f>D76+D70+D63+D65+D78+D80+D82+D84+D87</f>
        <v>1513.46</v>
      </c>
      <c r="E62" s="176">
        <f t="shared" si="7"/>
        <v>0.208193965673172</v>
      </c>
      <c r="G62" s="21">
        <v>74413630.78</v>
      </c>
      <c r="H62" s="1">
        <v>10000</v>
      </c>
      <c r="I62" s="1">
        <f t="shared" si="2"/>
        <v>7441.363078</v>
      </c>
    </row>
    <row r="63" ht="21" customHeight="1" spans="1:9">
      <c r="A63" s="1" t="s">
        <v>162</v>
      </c>
      <c r="B63" s="21" t="s">
        <v>163</v>
      </c>
      <c r="C63" s="177">
        <f>C64</f>
        <v>43.633035</v>
      </c>
      <c r="D63" s="177">
        <v>7</v>
      </c>
      <c r="E63" s="176">
        <f t="shared" si="7"/>
        <v>0.160428904384029</v>
      </c>
      <c r="G63" s="21">
        <v>27108</v>
      </c>
      <c r="H63" s="1">
        <v>10000</v>
      </c>
      <c r="I63" s="1">
        <f t="shared" si="2"/>
        <v>2.7108</v>
      </c>
    </row>
    <row r="64" s="29" customFormat="1" ht="21" customHeight="1" spans="1:9">
      <c r="A64" s="29" t="s">
        <v>164</v>
      </c>
      <c r="B64" s="21" t="s">
        <v>165</v>
      </c>
      <c r="C64" s="177">
        <v>43.633035</v>
      </c>
      <c r="D64" s="177">
        <v>7</v>
      </c>
      <c r="E64" s="176">
        <f t="shared" si="7"/>
        <v>0.160428904384029</v>
      </c>
      <c r="G64" s="178">
        <v>27108</v>
      </c>
      <c r="H64" s="29">
        <v>10000</v>
      </c>
      <c r="I64" s="29">
        <f t="shared" si="2"/>
        <v>2.7108</v>
      </c>
    </row>
    <row r="65" ht="21" customHeight="1" spans="1:9">
      <c r="A65" s="1" t="s">
        <v>166</v>
      </c>
      <c r="B65" s="21" t="s">
        <v>167</v>
      </c>
      <c r="C65" s="177">
        <f>C66+C68+C69+C67</f>
        <v>6276.601548</v>
      </c>
      <c r="D65" s="177">
        <f>D66+D68+D69+D67</f>
        <v>682.56</v>
      </c>
      <c r="E65" s="176">
        <f t="shared" si="7"/>
        <v>0.108746746910754</v>
      </c>
      <c r="G65" s="21">
        <v>59570776.46</v>
      </c>
      <c r="H65" s="1">
        <v>10000</v>
      </c>
      <c r="I65" s="1">
        <f t="shared" si="2"/>
        <v>5957.077646</v>
      </c>
    </row>
    <row r="66" s="29" customFormat="1" ht="21" customHeight="1" spans="2:7">
      <c r="B66" s="21" t="s">
        <v>168</v>
      </c>
      <c r="C66" s="177">
        <v>9.27648</v>
      </c>
      <c r="D66" s="177">
        <v>288.56</v>
      </c>
      <c r="E66" s="176">
        <f t="shared" si="7"/>
        <v>31.1066266514885</v>
      </c>
      <c r="G66" s="178"/>
    </row>
    <row r="67" ht="21" customHeight="1" spans="1:9">
      <c r="A67" s="1" t="s">
        <v>169</v>
      </c>
      <c r="B67" s="21" t="s">
        <v>93</v>
      </c>
      <c r="C67" s="177"/>
      <c r="D67" s="177"/>
      <c r="E67" s="176"/>
      <c r="G67" s="21">
        <v>49578</v>
      </c>
      <c r="H67" s="1">
        <v>10000</v>
      </c>
      <c r="I67" s="1">
        <f t="shared" si="2"/>
        <v>4.9578</v>
      </c>
    </row>
    <row r="68" s="29" customFormat="1" ht="21" customHeight="1" spans="1:9">
      <c r="A68" s="29" t="s">
        <v>170</v>
      </c>
      <c r="B68" s="21" t="s">
        <v>171</v>
      </c>
      <c r="C68" s="177">
        <v>6267.325068</v>
      </c>
      <c r="D68" s="177">
        <v>394</v>
      </c>
      <c r="E68" s="176">
        <f t="shared" si="7"/>
        <v>0.0628657354972225</v>
      </c>
      <c r="G68" s="178">
        <v>31544090.85</v>
      </c>
      <c r="H68" s="29">
        <v>10000</v>
      </c>
      <c r="I68" s="29">
        <f t="shared" si="2"/>
        <v>3154.409085</v>
      </c>
    </row>
    <row r="69" ht="21" customHeight="1" spans="1:9">
      <c r="A69" s="1" t="s">
        <v>172</v>
      </c>
      <c r="B69" s="21" t="s">
        <v>173</v>
      </c>
      <c r="C69" s="177">
        <v>0</v>
      </c>
      <c r="D69" s="177"/>
      <c r="E69" s="176"/>
      <c r="G69" s="21">
        <v>27977107.61</v>
      </c>
      <c r="H69" s="1">
        <v>10000</v>
      </c>
      <c r="I69" s="1">
        <f t="shared" si="2"/>
        <v>2797.710761</v>
      </c>
    </row>
    <row r="70" ht="21" customHeight="1" spans="1:9">
      <c r="A70" s="1" t="s">
        <v>174</v>
      </c>
      <c r="B70" s="21" t="s">
        <v>175</v>
      </c>
      <c r="C70" s="177">
        <f>C71+C72+C73+C74+C75</f>
        <v>654.323844</v>
      </c>
      <c r="D70" s="177">
        <v>705.46</v>
      </c>
      <c r="E70" s="176">
        <f t="shared" si="7"/>
        <v>1.07815114254036</v>
      </c>
      <c r="G70" s="21">
        <v>11230157.13</v>
      </c>
      <c r="H70" s="1">
        <v>10000</v>
      </c>
      <c r="I70" s="1">
        <f t="shared" si="2"/>
        <v>1123.015713</v>
      </c>
    </row>
    <row r="71" s="29" customFormat="1" ht="21" customHeight="1" spans="1:9">
      <c r="A71" s="29" t="s">
        <v>176</v>
      </c>
      <c r="B71" s="21" t="s">
        <v>177</v>
      </c>
      <c r="C71" s="177">
        <v>21.10162</v>
      </c>
      <c r="D71" s="177">
        <v>22.36</v>
      </c>
      <c r="E71" s="176">
        <f t="shared" si="7"/>
        <v>1.05963428400284</v>
      </c>
      <c r="G71" s="178">
        <v>1135704.39</v>
      </c>
      <c r="H71" s="29">
        <v>10000</v>
      </c>
      <c r="I71" s="29">
        <f t="shared" si="2"/>
        <v>113.570439</v>
      </c>
    </row>
    <row r="72" s="29" customFormat="1" ht="21" customHeight="1" spans="2:7">
      <c r="B72" s="21" t="s">
        <v>178</v>
      </c>
      <c r="C72" s="177">
        <v>8.99794</v>
      </c>
      <c r="D72" s="177">
        <v>9.93</v>
      </c>
      <c r="E72" s="176">
        <f t="shared" si="7"/>
        <v>1.10358593189108</v>
      </c>
      <c r="G72" s="178"/>
    </row>
    <row r="73" ht="21" customHeight="1" spans="1:9">
      <c r="A73" s="1" t="s">
        <v>179</v>
      </c>
      <c r="B73" s="21" t="s">
        <v>180</v>
      </c>
      <c r="C73" s="177">
        <v>416.906936</v>
      </c>
      <c r="D73" s="177">
        <v>448.79</v>
      </c>
      <c r="E73" s="176">
        <f t="shared" si="7"/>
        <v>1.07647525441985</v>
      </c>
      <c r="G73" s="21">
        <v>6730259.54</v>
      </c>
      <c r="H73" s="1">
        <v>10000</v>
      </c>
      <c r="I73" s="1">
        <f t="shared" si="2"/>
        <v>673.025954</v>
      </c>
    </row>
    <row r="74" ht="21" customHeight="1" spans="1:9">
      <c r="A74" s="1" t="s">
        <v>181</v>
      </c>
      <c r="B74" s="21" t="s">
        <v>182</v>
      </c>
      <c r="C74" s="177">
        <v>207.317348</v>
      </c>
      <c r="D74" s="177">
        <v>224.39</v>
      </c>
      <c r="E74" s="176">
        <f t="shared" si="7"/>
        <v>1.08235032989135</v>
      </c>
      <c r="G74" s="21">
        <v>3364193.2</v>
      </c>
      <c r="H74" s="1">
        <v>10000</v>
      </c>
      <c r="I74" s="1">
        <f t="shared" si="2"/>
        <v>336.41932</v>
      </c>
    </row>
    <row r="75" ht="21" customHeight="1" spans="2:7">
      <c r="B75" s="21" t="s">
        <v>183</v>
      </c>
      <c r="C75" s="177">
        <v>0</v>
      </c>
      <c r="D75" s="177"/>
      <c r="E75" s="176"/>
      <c r="G75" s="21"/>
    </row>
    <row r="76" ht="21" customHeight="1" spans="2:7">
      <c r="B76" s="21" t="s">
        <v>184</v>
      </c>
      <c r="C76" s="177">
        <f>C77</f>
        <v>188.485578</v>
      </c>
      <c r="D76" s="177"/>
      <c r="E76" s="176">
        <f>D76/C76</f>
        <v>0</v>
      </c>
      <c r="G76" s="21"/>
    </row>
    <row r="77" ht="21" customHeight="1" spans="2:7">
      <c r="B77" s="21" t="s">
        <v>185</v>
      </c>
      <c r="C77" s="177">
        <v>188.485578</v>
      </c>
      <c r="D77" s="177"/>
      <c r="E77" s="176">
        <f>D77/C77</f>
        <v>0</v>
      </c>
      <c r="G77" s="21"/>
    </row>
    <row r="78" ht="21" customHeight="1" spans="2:7">
      <c r="B78" s="21" t="s">
        <v>186</v>
      </c>
      <c r="C78" s="177">
        <f>C79</f>
        <v>1.2765</v>
      </c>
      <c r="D78" s="177">
        <v>49</v>
      </c>
      <c r="E78" s="176">
        <f>D78/C78</f>
        <v>38.3862122992558</v>
      </c>
      <c r="G78" s="21"/>
    </row>
    <row r="79" ht="21" customHeight="1" spans="2:7">
      <c r="B79" s="21" t="s">
        <v>187</v>
      </c>
      <c r="C79" s="177">
        <v>1.2765</v>
      </c>
      <c r="D79" s="177">
        <v>49</v>
      </c>
      <c r="E79" s="176">
        <f>D79/C79</f>
        <v>38.3862122992558</v>
      </c>
      <c r="G79" s="21"/>
    </row>
    <row r="80" ht="21" customHeight="1" spans="1:9">
      <c r="A80" s="1" t="s">
        <v>188</v>
      </c>
      <c r="B80" s="21" t="s">
        <v>189</v>
      </c>
      <c r="C80" s="177">
        <f>C81</f>
        <v>45.551154</v>
      </c>
      <c r="D80" s="177">
        <v>5.43</v>
      </c>
      <c r="E80" s="176">
        <f t="shared" si="7"/>
        <v>0.119206639638592</v>
      </c>
      <c r="G80" s="21">
        <v>281707.6</v>
      </c>
      <c r="H80" s="1">
        <v>10000</v>
      </c>
      <c r="I80" s="1">
        <f t="shared" ref="I79:I99" si="8">G80/H80</f>
        <v>28.17076</v>
      </c>
    </row>
    <row r="81" ht="21" customHeight="1" spans="1:9">
      <c r="A81" s="1" t="s">
        <v>190</v>
      </c>
      <c r="B81" s="21" t="s">
        <v>191</v>
      </c>
      <c r="C81" s="177">
        <v>45.551154</v>
      </c>
      <c r="D81" s="177">
        <v>5.43</v>
      </c>
      <c r="E81" s="176">
        <f t="shared" si="7"/>
        <v>0.119206639638592</v>
      </c>
      <c r="G81" s="21">
        <v>281707.6</v>
      </c>
      <c r="H81" s="1">
        <v>10000</v>
      </c>
      <c r="I81" s="1">
        <f t="shared" si="8"/>
        <v>28.17076</v>
      </c>
    </row>
    <row r="82" ht="21" customHeight="1" spans="2:7">
      <c r="B82" s="21" t="s">
        <v>192</v>
      </c>
      <c r="C82" s="177">
        <f>C83</f>
        <v>4.3</v>
      </c>
      <c r="D82" s="177">
        <v>10</v>
      </c>
      <c r="E82" s="176">
        <f t="shared" si="7"/>
        <v>2.32558139534884</v>
      </c>
      <c r="G82" s="21"/>
    </row>
    <row r="83" ht="21" customHeight="1" spans="2:7">
      <c r="B83" s="21" t="s">
        <v>193</v>
      </c>
      <c r="C83" s="177">
        <v>4.3</v>
      </c>
      <c r="D83" s="177">
        <v>10</v>
      </c>
      <c r="E83" s="176">
        <f t="shared" si="7"/>
        <v>2.32558139534884</v>
      </c>
      <c r="G83" s="21"/>
    </row>
    <row r="84" ht="21" customHeight="1" spans="1:9">
      <c r="A84" s="1" t="s">
        <v>194</v>
      </c>
      <c r="B84" s="21" t="s">
        <v>195</v>
      </c>
      <c r="C84" s="177">
        <f>C85+C86</f>
        <v>55.299361</v>
      </c>
      <c r="D84" s="177">
        <v>54.01</v>
      </c>
      <c r="E84" s="176">
        <f t="shared" si="7"/>
        <v>0.976683980127727</v>
      </c>
      <c r="G84" s="21">
        <v>544972.6</v>
      </c>
      <c r="H84" s="1">
        <v>10000</v>
      </c>
      <c r="I84" s="1">
        <f t="shared" si="8"/>
        <v>54.49726</v>
      </c>
    </row>
    <row r="85" ht="21" customHeight="1" spans="1:9">
      <c r="A85" s="1" t="s">
        <v>196</v>
      </c>
      <c r="B85" s="21" t="s">
        <v>197</v>
      </c>
      <c r="C85" s="177">
        <v>45.729861</v>
      </c>
      <c r="D85" s="177">
        <v>44.01</v>
      </c>
      <c r="E85" s="176">
        <f t="shared" si="7"/>
        <v>0.962390854413487</v>
      </c>
      <c r="G85" s="21">
        <v>432905.6</v>
      </c>
      <c r="H85" s="1">
        <v>10000</v>
      </c>
      <c r="I85" s="1">
        <f t="shared" si="8"/>
        <v>43.29056</v>
      </c>
    </row>
    <row r="86" ht="21" customHeight="1" spans="1:9">
      <c r="A86" s="1" t="s">
        <v>198</v>
      </c>
      <c r="B86" s="21" t="s">
        <v>199</v>
      </c>
      <c r="C86" s="177">
        <v>9.5695</v>
      </c>
      <c r="D86" s="177">
        <v>10</v>
      </c>
      <c r="E86" s="176">
        <f t="shared" si="7"/>
        <v>1.04498667641988</v>
      </c>
      <c r="G86" s="21">
        <v>112067</v>
      </c>
      <c r="H86" s="1">
        <v>10000</v>
      </c>
      <c r="I86" s="1">
        <f t="shared" si="8"/>
        <v>11.2067</v>
      </c>
    </row>
    <row r="87" ht="21" customHeight="1" spans="1:9">
      <c r="A87" s="1" t="s">
        <v>200</v>
      </c>
      <c r="B87" s="21" t="s">
        <v>201</v>
      </c>
      <c r="C87" s="177">
        <f>C88</f>
        <v>0</v>
      </c>
      <c r="D87" s="177"/>
      <c r="E87" s="176"/>
      <c r="G87" s="21">
        <v>2758908.99</v>
      </c>
      <c r="H87" s="1">
        <v>10000</v>
      </c>
      <c r="I87" s="1">
        <f t="shared" si="8"/>
        <v>275.890899</v>
      </c>
    </row>
    <row r="88" ht="21" customHeight="1" spans="1:9">
      <c r="A88" s="1" t="s">
        <v>202</v>
      </c>
      <c r="B88" s="21" t="s">
        <v>203</v>
      </c>
      <c r="C88" s="177"/>
      <c r="D88" s="177"/>
      <c r="E88" s="176"/>
      <c r="G88" s="21">
        <v>2758908.99</v>
      </c>
      <c r="H88" s="1">
        <v>10000</v>
      </c>
      <c r="I88" s="1">
        <f t="shared" si="8"/>
        <v>275.890899</v>
      </c>
    </row>
    <row r="89" ht="21" customHeight="1" spans="1:9">
      <c r="A89" s="1" t="s">
        <v>204</v>
      </c>
      <c r="B89" s="21" t="s">
        <v>56</v>
      </c>
      <c r="C89" s="177">
        <f>C90+C92+C96+C101+C103+++C105+C110+C112</f>
        <v>5156.889121</v>
      </c>
      <c r="D89" s="177">
        <f>D92+D96+D103+D105</f>
        <v>8391.12</v>
      </c>
      <c r="E89" s="176">
        <f t="shared" si="7"/>
        <v>1.62716703871516</v>
      </c>
      <c r="G89" s="21">
        <v>60231631.89</v>
      </c>
      <c r="H89" s="1">
        <v>10000</v>
      </c>
      <c r="I89" s="1">
        <f t="shared" si="8"/>
        <v>6023.163189</v>
      </c>
    </row>
    <row r="90" ht="21" customHeight="1" spans="2:7">
      <c r="B90" s="21" t="s">
        <v>205</v>
      </c>
      <c r="C90" s="177">
        <f>C91</f>
        <v>20.15424</v>
      </c>
      <c r="D90" s="177"/>
      <c r="E90" s="176">
        <f t="shared" si="7"/>
        <v>0</v>
      </c>
      <c r="G90" s="21"/>
    </row>
    <row r="91" ht="21" customHeight="1" spans="2:7">
      <c r="B91" s="21" t="s">
        <v>206</v>
      </c>
      <c r="C91" s="177">
        <v>20.15424</v>
      </c>
      <c r="D91" s="177"/>
      <c r="E91" s="176">
        <f t="shared" si="7"/>
        <v>0</v>
      </c>
      <c r="G91" s="21"/>
    </row>
    <row r="92" ht="21" customHeight="1" spans="1:9">
      <c r="A92" s="1" t="s">
        <v>207</v>
      </c>
      <c r="B92" s="21" t="s">
        <v>208</v>
      </c>
      <c r="C92" s="177">
        <f>C93+C94+C95</f>
        <v>1837.130625</v>
      </c>
      <c r="D92" s="177">
        <f>D93+D95+D94</f>
        <v>6380.92</v>
      </c>
      <c r="E92" s="176">
        <f t="shared" si="7"/>
        <v>3.47330772954699</v>
      </c>
      <c r="G92" s="21">
        <v>39744401.06</v>
      </c>
      <c r="H92" s="1">
        <v>10000</v>
      </c>
      <c r="I92" s="1">
        <f t="shared" si="8"/>
        <v>3974.440106</v>
      </c>
    </row>
    <row r="93" ht="21" customHeight="1" spans="1:9">
      <c r="A93" s="1" t="s">
        <v>209</v>
      </c>
      <c r="B93" s="21" t="s">
        <v>210</v>
      </c>
      <c r="C93" s="177">
        <v>0.6862</v>
      </c>
      <c r="D93" s="177">
        <v>4649.5</v>
      </c>
      <c r="E93" s="176">
        <f t="shared" si="7"/>
        <v>6775.72136403381</v>
      </c>
      <c r="G93" s="21">
        <v>20000</v>
      </c>
      <c r="H93" s="1">
        <v>10000</v>
      </c>
      <c r="I93" s="1">
        <f t="shared" si="8"/>
        <v>2</v>
      </c>
    </row>
    <row r="94" ht="21" customHeight="1" spans="1:9">
      <c r="A94" s="1" t="s">
        <v>211</v>
      </c>
      <c r="B94" s="21" t="s">
        <v>212</v>
      </c>
      <c r="C94" s="177">
        <v>1718.6</v>
      </c>
      <c r="D94" s="177">
        <v>1611.99</v>
      </c>
      <c r="E94" s="176">
        <f t="shared" si="7"/>
        <v>0.937966949842895</v>
      </c>
      <c r="G94" s="21">
        <v>39320154.62</v>
      </c>
      <c r="H94" s="1">
        <v>10000</v>
      </c>
      <c r="I94" s="1">
        <f t="shared" si="8"/>
        <v>3932.015462</v>
      </c>
    </row>
    <row r="95" ht="21" customHeight="1" spans="1:9">
      <c r="A95" s="1" t="s">
        <v>213</v>
      </c>
      <c r="B95" s="21" t="s">
        <v>214</v>
      </c>
      <c r="C95" s="177">
        <v>117.844425</v>
      </c>
      <c r="D95" s="177">
        <v>119.43</v>
      </c>
      <c r="E95" s="176">
        <f t="shared" si="7"/>
        <v>1.01345481553328</v>
      </c>
      <c r="G95" s="21">
        <v>404246.44</v>
      </c>
      <c r="H95" s="1">
        <v>10000</v>
      </c>
      <c r="I95" s="1">
        <f t="shared" si="8"/>
        <v>40.424644</v>
      </c>
    </row>
    <row r="96" ht="21" customHeight="1" spans="1:9">
      <c r="A96" s="1" t="s">
        <v>215</v>
      </c>
      <c r="B96" s="21" t="s">
        <v>216</v>
      </c>
      <c r="C96" s="177">
        <f>C98+C99+C97+C100</f>
        <v>2987.165349</v>
      </c>
      <c r="D96" s="177">
        <f>D98+D99+D97+D100</f>
        <v>1663.41</v>
      </c>
      <c r="E96" s="176">
        <f t="shared" si="7"/>
        <v>0.556852335126628</v>
      </c>
      <c r="G96" s="21">
        <v>15052517.09</v>
      </c>
      <c r="H96" s="1">
        <v>10000</v>
      </c>
      <c r="I96" s="1">
        <f t="shared" si="8"/>
        <v>1505.251709</v>
      </c>
    </row>
    <row r="97" ht="21" customHeight="1" spans="1:9">
      <c r="A97" s="1" t="s">
        <v>217</v>
      </c>
      <c r="B97" s="21" t="s">
        <v>218</v>
      </c>
      <c r="C97" s="177">
        <v>1742.475959</v>
      </c>
      <c r="D97" s="177">
        <v>1054.48</v>
      </c>
      <c r="E97" s="176">
        <f t="shared" si="7"/>
        <v>0.605161864388167</v>
      </c>
      <c r="G97" s="21">
        <v>14958168.77</v>
      </c>
      <c r="H97" s="1">
        <v>10000</v>
      </c>
      <c r="I97" s="1">
        <f t="shared" si="8"/>
        <v>1495.816877</v>
      </c>
    </row>
    <row r="98" ht="21" customHeight="1" spans="1:9">
      <c r="A98" s="1" t="s">
        <v>219</v>
      </c>
      <c r="B98" s="21" t="s">
        <v>220</v>
      </c>
      <c r="C98" s="177">
        <v>4.934833</v>
      </c>
      <c r="D98" s="177">
        <v>58.93</v>
      </c>
      <c r="E98" s="176">
        <f t="shared" si="7"/>
        <v>11.9416401730312</v>
      </c>
      <c r="G98" s="21">
        <v>29717.11</v>
      </c>
      <c r="H98" s="1">
        <v>10000</v>
      </c>
      <c r="I98" s="1">
        <f t="shared" si="8"/>
        <v>2.971711</v>
      </c>
    </row>
    <row r="99" ht="21" customHeight="1" spans="1:9">
      <c r="A99" s="1" t="s">
        <v>221</v>
      </c>
      <c r="B99" s="21" t="s">
        <v>222</v>
      </c>
      <c r="C99" s="177">
        <v>899.884557</v>
      </c>
      <c r="D99" s="177">
        <v>550</v>
      </c>
      <c r="E99" s="176">
        <f t="shared" si="7"/>
        <v>0.611189508389352</v>
      </c>
      <c r="G99" s="21">
        <v>64631.21</v>
      </c>
      <c r="H99" s="1">
        <v>10000</v>
      </c>
      <c r="I99" s="1">
        <f t="shared" si="8"/>
        <v>6.463121</v>
      </c>
    </row>
    <row r="100" ht="21" customHeight="1" spans="2:7">
      <c r="B100" s="21" t="s">
        <v>223</v>
      </c>
      <c r="C100" s="177">
        <v>339.87</v>
      </c>
      <c r="D100" s="177"/>
      <c r="E100" s="176">
        <f t="shared" si="7"/>
        <v>0</v>
      </c>
      <c r="G100" s="21"/>
    </row>
    <row r="101" ht="21" customHeight="1" spans="2:7">
      <c r="B101" s="21" t="s">
        <v>224</v>
      </c>
      <c r="C101" s="177">
        <f>C102</f>
        <v>0</v>
      </c>
      <c r="D101" s="177"/>
      <c r="E101" s="176"/>
      <c r="G101" s="21"/>
    </row>
    <row r="102" ht="21" customHeight="1" spans="2:7">
      <c r="B102" s="21" t="s">
        <v>225</v>
      </c>
      <c r="C102" s="177">
        <v>0</v>
      </c>
      <c r="D102" s="177"/>
      <c r="E102" s="176"/>
      <c r="G102" s="21"/>
    </row>
    <row r="103" ht="21" customHeight="1" spans="1:9">
      <c r="A103" s="1" t="s">
        <v>226</v>
      </c>
      <c r="B103" s="21" t="s">
        <v>227</v>
      </c>
      <c r="C103" s="177">
        <f>C104</f>
        <v>10.853358</v>
      </c>
      <c r="D103" s="177">
        <v>27</v>
      </c>
      <c r="E103" s="176">
        <f t="shared" si="7"/>
        <v>2.48770933383014</v>
      </c>
      <c r="G103" s="21">
        <v>824661</v>
      </c>
      <c r="H103" s="1">
        <v>10000</v>
      </c>
      <c r="I103" s="1">
        <f t="shared" ref="I103:I159" si="9">G103/H103</f>
        <v>82.4661</v>
      </c>
    </row>
    <row r="104" ht="21" customHeight="1" spans="1:9">
      <c r="A104" s="1" t="s">
        <v>228</v>
      </c>
      <c r="B104" s="21" t="s">
        <v>229</v>
      </c>
      <c r="C104" s="177">
        <v>10.853358</v>
      </c>
      <c r="D104" s="177">
        <v>27</v>
      </c>
      <c r="E104" s="176">
        <f t="shared" si="7"/>
        <v>2.48770933383014</v>
      </c>
      <c r="G104" s="21">
        <v>824661</v>
      </c>
      <c r="H104" s="1">
        <v>10000</v>
      </c>
      <c r="I104" s="1">
        <f t="shared" si="9"/>
        <v>82.4661</v>
      </c>
    </row>
    <row r="105" ht="21" customHeight="1" spans="1:9">
      <c r="A105" s="1" t="s">
        <v>230</v>
      </c>
      <c r="B105" s="21" t="s">
        <v>231</v>
      </c>
      <c r="C105" s="177">
        <f>C106+C107+C108+C109</f>
        <v>301.585549</v>
      </c>
      <c r="D105" s="177">
        <v>319.79</v>
      </c>
      <c r="E105" s="176">
        <f t="shared" si="7"/>
        <v>1.06036247777907</v>
      </c>
      <c r="G105" s="21">
        <v>4610052.74</v>
      </c>
      <c r="H105" s="1">
        <v>10000</v>
      </c>
      <c r="I105" s="1">
        <f t="shared" si="9"/>
        <v>461.005274</v>
      </c>
    </row>
    <row r="106" ht="21" customHeight="1" spans="1:9">
      <c r="A106" s="1" t="s">
        <v>232</v>
      </c>
      <c r="B106" s="21" t="s">
        <v>233</v>
      </c>
      <c r="C106" s="177">
        <v>103.079034</v>
      </c>
      <c r="D106" s="177">
        <v>107.21</v>
      </c>
      <c r="E106" s="176">
        <f t="shared" si="7"/>
        <v>1.04007571510614</v>
      </c>
      <c r="G106" s="21">
        <v>629706.03</v>
      </c>
      <c r="H106" s="1">
        <v>10000</v>
      </c>
      <c r="I106" s="1">
        <f t="shared" si="9"/>
        <v>62.970603</v>
      </c>
    </row>
    <row r="107" ht="21" customHeight="1" spans="1:9">
      <c r="A107" s="1" t="s">
        <v>234</v>
      </c>
      <c r="B107" s="21" t="s">
        <v>235</v>
      </c>
      <c r="C107" s="177">
        <v>161.299494</v>
      </c>
      <c r="D107" s="177">
        <v>173.28</v>
      </c>
      <c r="E107" s="176">
        <f t="shared" si="7"/>
        <v>1.07427491372044</v>
      </c>
      <c r="G107" s="21">
        <v>2782698.39</v>
      </c>
      <c r="H107" s="1">
        <v>10000</v>
      </c>
      <c r="I107" s="1">
        <f t="shared" si="9"/>
        <v>278.269839</v>
      </c>
    </row>
    <row r="108" ht="21" customHeight="1" spans="1:9">
      <c r="A108" s="1" t="s">
        <v>236</v>
      </c>
      <c r="B108" s="21" t="s">
        <v>237</v>
      </c>
      <c r="C108" s="177">
        <v>18.849146</v>
      </c>
      <c r="D108" s="177">
        <v>19.93</v>
      </c>
      <c r="E108" s="176">
        <f t="shared" si="7"/>
        <v>1.05734233264467</v>
      </c>
      <c r="G108" s="21">
        <v>31632.28</v>
      </c>
      <c r="H108" s="1">
        <v>10000</v>
      </c>
      <c r="I108" s="1">
        <f t="shared" si="9"/>
        <v>3.163228</v>
      </c>
    </row>
    <row r="109" ht="21" customHeight="1" spans="1:9">
      <c r="A109" s="1" t="s">
        <v>238</v>
      </c>
      <c r="B109" s="21" t="s">
        <v>239</v>
      </c>
      <c r="C109" s="177">
        <v>18.357875</v>
      </c>
      <c r="D109" s="177">
        <v>19.37</v>
      </c>
      <c r="E109" s="176">
        <f t="shared" si="7"/>
        <v>1.05513301512294</v>
      </c>
      <c r="G109" s="21">
        <v>1166016.04</v>
      </c>
      <c r="H109" s="1">
        <v>10000</v>
      </c>
      <c r="I109" s="1">
        <f t="shared" si="9"/>
        <v>116.601604</v>
      </c>
    </row>
    <row r="110" ht="21" customHeight="1" spans="2:7">
      <c r="B110" s="21" t="s">
        <v>240</v>
      </c>
      <c r="C110" s="177">
        <f>C111</f>
        <v>0</v>
      </c>
      <c r="D110" s="177"/>
      <c r="E110" s="176"/>
      <c r="G110" s="21"/>
    </row>
    <row r="111" ht="21" customHeight="1" spans="2:7">
      <c r="B111" s="21" t="s">
        <v>241</v>
      </c>
      <c r="C111" s="177">
        <v>0</v>
      </c>
      <c r="D111" s="177"/>
      <c r="E111" s="176"/>
      <c r="G111" s="21"/>
    </row>
    <row r="112" ht="21" customHeight="1" spans="2:7">
      <c r="B112" s="21" t="s">
        <v>242</v>
      </c>
      <c r="C112" s="177">
        <f>C113</f>
        <v>0</v>
      </c>
      <c r="D112" s="177"/>
      <c r="E112" s="176"/>
      <c r="G112" s="21"/>
    </row>
    <row r="113" ht="21" customHeight="1" spans="2:7">
      <c r="B113" s="21" t="s">
        <v>242</v>
      </c>
      <c r="C113" s="177"/>
      <c r="D113" s="177"/>
      <c r="E113" s="176"/>
      <c r="G113" s="21"/>
    </row>
    <row r="114" ht="21" customHeight="1" spans="1:9">
      <c r="A114" s="1" t="s">
        <v>243</v>
      </c>
      <c r="B114" s="21" t="s">
        <v>57</v>
      </c>
      <c r="C114" s="177">
        <f t="shared" ref="C114:C115" si="10">C115</f>
        <v>138.151055</v>
      </c>
      <c r="D114" s="177">
        <v>288.96</v>
      </c>
      <c r="E114" s="176">
        <f t="shared" si="7"/>
        <v>2.09162354930985</v>
      </c>
      <c r="G114" s="21">
        <v>828331.3</v>
      </c>
      <c r="H114" s="1">
        <v>10000</v>
      </c>
      <c r="I114" s="1">
        <f t="shared" si="9"/>
        <v>82.83313</v>
      </c>
    </row>
    <row r="115" ht="21" customHeight="1" spans="1:9">
      <c r="A115" s="1" t="s">
        <v>244</v>
      </c>
      <c r="B115" s="21" t="s">
        <v>245</v>
      </c>
      <c r="C115" s="177">
        <f t="shared" si="10"/>
        <v>138.151055</v>
      </c>
      <c r="D115" s="177">
        <v>288.96</v>
      </c>
      <c r="E115" s="176">
        <f t="shared" si="7"/>
        <v>2.09162354930985</v>
      </c>
      <c r="G115" s="21">
        <v>828331.3</v>
      </c>
      <c r="H115" s="1">
        <v>10000</v>
      </c>
      <c r="I115" s="1">
        <f t="shared" si="9"/>
        <v>82.83313</v>
      </c>
    </row>
    <row r="116" ht="21" customHeight="1" spans="1:9">
      <c r="A116" s="1" t="s">
        <v>246</v>
      </c>
      <c r="B116" s="21" t="s">
        <v>247</v>
      </c>
      <c r="C116" s="177">
        <v>138.151055</v>
      </c>
      <c r="D116" s="177">
        <v>268.96</v>
      </c>
      <c r="E116" s="176">
        <f t="shared" si="7"/>
        <v>1.94685447751376</v>
      </c>
      <c r="G116" s="21">
        <v>828331.3</v>
      </c>
      <c r="H116" s="1">
        <v>10000</v>
      </c>
      <c r="I116" s="1">
        <f t="shared" si="9"/>
        <v>82.83313</v>
      </c>
    </row>
    <row r="117" ht="21" customHeight="1" spans="2:7">
      <c r="B117" s="21" t="s">
        <v>248</v>
      </c>
      <c r="C117" s="177"/>
      <c r="D117" s="177">
        <v>20</v>
      </c>
      <c r="E117" s="176"/>
      <c r="G117" s="21"/>
    </row>
    <row r="118" ht="21" customHeight="1" spans="1:9">
      <c r="A118" s="1" t="s">
        <v>249</v>
      </c>
      <c r="B118" s="21" t="s">
        <v>58</v>
      </c>
      <c r="C118" s="177">
        <f>C119+C121+C125+C127+C123</f>
        <v>77376.360047</v>
      </c>
      <c r="D118" s="177">
        <v>15037.1</v>
      </c>
      <c r="E118" s="176">
        <f t="shared" si="7"/>
        <v>0.194337133342356</v>
      </c>
      <c r="G118" s="21">
        <v>501649479.24</v>
      </c>
      <c r="H118" s="1">
        <v>10000</v>
      </c>
      <c r="I118" s="1">
        <f t="shared" si="9"/>
        <v>50164.947924</v>
      </c>
    </row>
    <row r="119" ht="21" customHeight="1" spans="1:9">
      <c r="A119" s="1" t="s">
        <v>250</v>
      </c>
      <c r="B119" s="21" t="s">
        <v>251</v>
      </c>
      <c r="C119" s="177">
        <f>C120</f>
        <v>1118.491863</v>
      </c>
      <c r="D119" s="177">
        <v>1265.1</v>
      </c>
      <c r="E119" s="176">
        <f t="shared" si="7"/>
        <v>1.13107662366606</v>
      </c>
      <c r="G119" s="21">
        <v>20791771.64</v>
      </c>
      <c r="H119" s="1">
        <v>10000</v>
      </c>
      <c r="I119" s="1">
        <f t="shared" si="9"/>
        <v>2079.177164</v>
      </c>
    </row>
    <row r="120" ht="21" customHeight="1" spans="1:9">
      <c r="A120" s="1" t="s">
        <v>252</v>
      </c>
      <c r="B120" s="21" t="s">
        <v>253</v>
      </c>
      <c r="C120" s="177">
        <v>1118.491863</v>
      </c>
      <c r="D120" s="177">
        <v>1265.1</v>
      </c>
      <c r="E120" s="176">
        <f t="shared" ref="E120:E128" si="11">D120/C120</f>
        <v>1.13107662366606</v>
      </c>
      <c r="G120" s="21">
        <v>20791771.64</v>
      </c>
      <c r="H120" s="1">
        <v>10000</v>
      </c>
      <c r="I120" s="1">
        <f t="shared" si="9"/>
        <v>2079.177164</v>
      </c>
    </row>
    <row r="121" ht="21" customHeight="1" spans="1:9">
      <c r="A121" s="1" t="s">
        <v>254</v>
      </c>
      <c r="B121" s="21" t="s">
        <v>255</v>
      </c>
      <c r="C121" s="177">
        <f>C122</f>
        <v>1529.82894</v>
      </c>
      <c r="D121" s="177">
        <v>6230</v>
      </c>
      <c r="E121" s="176">
        <f t="shared" si="11"/>
        <v>4.07235072961817</v>
      </c>
      <c r="G121" s="21">
        <v>31372707.6</v>
      </c>
      <c r="H121" s="1">
        <v>10000</v>
      </c>
      <c r="I121" s="1">
        <f t="shared" si="9"/>
        <v>3137.27076</v>
      </c>
    </row>
    <row r="122" ht="21" customHeight="1" spans="1:9">
      <c r="A122" s="1" t="s">
        <v>256</v>
      </c>
      <c r="B122" s="21" t="s">
        <v>257</v>
      </c>
      <c r="C122" s="177">
        <v>1529.82894</v>
      </c>
      <c r="D122" s="177">
        <v>6230</v>
      </c>
      <c r="E122" s="176">
        <f t="shared" si="11"/>
        <v>4.07235072961817</v>
      </c>
      <c r="G122" s="21">
        <v>31372707.6</v>
      </c>
      <c r="H122" s="1">
        <v>10000</v>
      </c>
      <c r="I122" s="1">
        <f t="shared" si="9"/>
        <v>3137.27076</v>
      </c>
    </row>
    <row r="123" ht="21" customHeight="1" spans="1:9">
      <c r="A123" s="1" t="s">
        <v>258</v>
      </c>
      <c r="B123" s="21" t="s">
        <v>259</v>
      </c>
      <c r="C123" s="177">
        <f>C124</f>
        <v>1629.187618</v>
      </c>
      <c r="D123" s="177">
        <v>1845</v>
      </c>
      <c r="E123" s="176">
        <f t="shared" si="11"/>
        <v>1.13246625472451</v>
      </c>
      <c r="G123" s="21">
        <v>65000</v>
      </c>
      <c r="H123" s="1">
        <v>10000</v>
      </c>
      <c r="I123" s="1">
        <f t="shared" si="9"/>
        <v>6.5</v>
      </c>
    </row>
    <row r="124" ht="21" customHeight="1" spans="1:9">
      <c r="A124" s="1" t="s">
        <v>260</v>
      </c>
      <c r="B124" s="21" t="s">
        <v>261</v>
      </c>
      <c r="C124" s="177">
        <v>1629.187618</v>
      </c>
      <c r="D124" s="177">
        <v>1845</v>
      </c>
      <c r="E124" s="176">
        <f t="shared" si="11"/>
        <v>1.13246625472451</v>
      </c>
      <c r="G124" s="21">
        <v>65000</v>
      </c>
      <c r="H124" s="1">
        <v>10000</v>
      </c>
      <c r="I124" s="1">
        <f t="shared" si="9"/>
        <v>6.5</v>
      </c>
    </row>
    <row r="125" ht="21" customHeight="1" spans="2:7">
      <c r="B125" s="21" t="s">
        <v>262</v>
      </c>
      <c r="C125" s="177">
        <f>C126</f>
        <v>73098.851626</v>
      </c>
      <c r="D125" s="177">
        <v>5697</v>
      </c>
      <c r="E125" s="176">
        <f t="shared" si="11"/>
        <v>0.0779355608641829</v>
      </c>
      <c r="G125" s="21"/>
    </row>
    <row r="126" ht="21" customHeight="1" spans="2:7">
      <c r="B126" s="21" t="s">
        <v>262</v>
      </c>
      <c r="C126" s="177">
        <v>73098.851626</v>
      </c>
      <c r="D126" s="177">
        <v>5697</v>
      </c>
      <c r="E126" s="176">
        <f t="shared" si="11"/>
        <v>0.0779355608641829</v>
      </c>
      <c r="G126" s="21"/>
    </row>
    <row r="127" ht="21" customHeight="1" spans="1:9">
      <c r="A127" s="1" t="s">
        <v>263</v>
      </c>
      <c r="B127" s="21" t="s">
        <v>264</v>
      </c>
      <c r="C127" s="177">
        <f>C128+C129</f>
        <v>0</v>
      </c>
      <c r="D127" s="177"/>
      <c r="E127" s="176"/>
      <c r="G127" s="21">
        <v>449420000</v>
      </c>
      <c r="H127" s="1">
        <v>10000</v>
      </c>
      <c r="I127" s="1">
        <f t="shared" si="9"/>
        <v>44942</v>
      </c>
    </row>
    <row r="128" ht="21" customHeight="1" spans="1:9">
      <c r="A128" s="1" t="s">
        <v>265</v>
      </c>
      <c r="B128" s="21" t="s">
        <v>266</v>
      </c>
      <c r="C128" s="177"/>
      <c r="D128" s="177"/>
      <c r="E128" s="176"/>
      <c r="G128" s="21">
        <v>449420000</v>
      </c>
      <c r="H128" s="1">
        <v>10000</v>
      </c>
      <c r="I128" s="1">
        <f t="shared" si="9"/>
        <v>44942</v>
      </c>
    </row>
    <row r="129" ht="21" customHeight="1" spans="2:7">
      <c r="B129" s="21" t="s">
        <v>267</v>
      </c>
      <c r="C129" s="177"/>
      <c r="D129" s="177"/>
      <c r="E129" s="176"/>
      <c r="G129" s="21"/>
    </row>
    <row r="130" ht="21" customHeight="1" spans="1:9">
      <c r="A130" s="1" t="s">
        <v>268</v>
      </c>
      <c r="B130" s="21" t="s">
        <v>59</v>
      </c>
      <c r="C130" s="177">
        <f>C133+C136+C138+C131</f>
        <v>2742.340918</v>
      </c>
      <c r="D130" s="177">
        <v>5334.65</v>
      </c>
      <c r="E130" s="176">
        <f>D130/C130</f>
        <v>1.94529059643342</v>
      </c>
      <c r="G130" s="21">
        <v>18409760</v>
      </c>
      <c r="H130" s="1">
        <v>10000</v>
      </c>
      <c r="I130" s="1">
        <f t="shared" si="9"/>
        <v>1840.976</v>
      </c>
    </row>
    <row r="131" ht="21" customHeight="1" spans="1:9">
      <c r="A131" s="1" t="s">
        <v>269</v>
      </c>
      <c r="B131" s="21" t="s">
        <v>270</v>
      </c>
      <c r="C131" s="177">
        <f>C132</f>
        <v>2078.5084</v>
      </c>
      <c r="D131" s="177"/>
      <c r="E131" s="176">
        <f>D131/C131</f>
        <v>0</v>
      </c>
      <c r="G131" s="21">
        <v>18409760</v>
      </c>
      <c r="H131" s="1">
        <v>10000</v>
      </c>
      <c r="I131" s="1">
        <f t="shared" si="9"/>
        <v>1840.976</v>
      </c>
    </row>
    <row r="132" ht="21" customHeight="1" spans="1:9">
      <c r="A132" s="1" t="s">
        <v>271</v>
      </c>
      <c r="B132" s="21" t="s">
        <v>272</v>
      </c>
      <c r="C132" s="177">
        <v>2078.5084</v>
      </c>
      <c r="D132" s="177"/>
      <c r="E132" s="176">
        <f>D132/C132</f>
        <v>0</v>
      </c>
      <c r="G132" s="21">
        <v>18409760</v>
      </c>
      <c r="H132" s="1">
        <v>10000</v>
      </c>
      <c r="I132" s="1">
        <f t="shared" si="9"/>
        <v>1840.976</v>
      </c>
    </row>
    <row r="133" ht="21" customHeight="1" spans="2:7">
      <c r="B133" s="21" t="s">
        <v>273</v>
      </c>
      <c r="C133" s="177">
        <f>C134+C135</f>
        <v>654.076924</v>
      </c>
      <c r="D133" s="177">
        <v>2949.13</v>
      </c>
      <c r="E133" s="176">
        <f t="shared" ref="E133:E143" si="12">D133/C133</f>
        <v>4.50884275501516</v>
      </c>
      <c r="G133" s="21"/>
    </row>
    <row r="134" ht="21" customHeight="1" spans="2:7">
      <c r="B134" s="21" t="s">
        <v>274</v>
      </c>
      <c r="C134" s="177">
        <v>0.9</v>
      </c>
      <c r="D134" s="177">
        <v>8.43</v>
      </c>
      <c r="E134" s="176">
        <f t="shared" si="12"/>
        <v>9.36666666666667</v>
      </c>
      <c r="G134" s="21"/>
    </row>
    <row r="135" ht="21" customHeight="1" spans="2:7">
      <c r="B135" s="21" t="s">
        <v>275</v>
      </c>
      <c r="C135" s="177">
        <v>653.176924</v>
      </c>
      <c r="D135" s="177">
        <v>2940.7</v>
      </c>
      <c r="E135" s="176">
        <f t="shared" si="12"/>
        <v>4.50214925229049</v>
      </c>
      <c r="G135" s="21"/>
    </row>
    <row r="136" ht="21" customHeight="1" spans="2:7">
      <c r="B136" s="21" t="s">
        <v>276</v>
      </c>
      <c r="C136" s="177">
        <f>C137</f>
        <v>9.755594</v>
      </c>
      <c r="D136" s="177"/>
      <c r="E136" s="176">
        <f t="shared" si="12"/>
        <v>0</v>
      </c>
      <c r="G136" s="21"/>
    </row>
    <row r="137" ht="21" customHeight="1" spans="2:7">
      <c r="B137" s="21" t="s">
        <v>277</v>
      </c>
      <c r="C137" s="177">
        <v>9.755594</v>
      </c>
      <c r="D137" s="177"/>
      <c r="E137" s="176">
        <f t="shared" si="12"/>
        <v>0</v>
      </c>
      <c r="G137" s="21"/>
    </row>
    <row r="138" ht="21" customHeight="1" spans="2:7">
      <c r="B138" s="21" t="s">
        <v>270</v>
      </c>
      <c r="C138" s="177">
        <f>C139</f>
        <v>0</v>
      </c>
      <c r="D138" s="177">
        <v>2385.51</v>
      </c>
      <c r="E138" s="176"/>
      <c r="G138" s="21"/>
    </row>
    <row r="139" ht="21" customHeight="1" spans="2:7">
      <c r="B139" s="21" t="s">
        <v>278</v>
      </c>
      <c r="C139" s="177">
        <v>0</v>
      </c>
      <c r="D139" s="177">
        <v>2385.51</v>
      </c>
      <c r="E139" s="176"/>
      <c r="G139" s="21"/>
    </row>
    <row r="140" s="1" customFormat="1" ht="21" customHeight="1" spans="2:7">
      <c r="B140" s="21" t="s">
        <v>279</v>
      </c>
      <c r="C140" s="177">
        <f t="shared" ref="C140:C141" si="13">C141</f>
        <v>0</v>
      </c>
      <c r="D140" s="177"/>
      <c r="E140" s="176"/>
      <c r="G140" s="21"/>
    </row>
    <row r="141" s="1" customFormat="1" ht="21" customHeight="1" spans="2:7">
      <c r="B141" s="21" t="s">
        <v>280</v>
      </c>
      <c r="C141" s="177">
        <f t="shared" si="13"/>
        <v>0</v>
      </c>
      <c r="D141" s="177"/>
      <c r="E141" s="176"/>
      <c r="G141" s="21"/>
    </row>
    <row r="142" s="1" customFormat="1" ht="21" customHeight="1" spans="2:7">
      <c r="B142" s="21" t="s">
        <v>281</v>
      </c>
      <c r="C142" s="177">
        <v>0</v>
      </c>
      <c r="D142" s="177"/>
      <c r="E142" s="176"/>
      <c r="G142" s="21"/>
    </row>
    <row r="143" ht="21" customHeight="1" spans="1:9">
      <c r="A143" s="1" t="s">
        <v>282</v>
      </c>
      <c r="B143" s="21" t="s">
        <v>62</v>
      </c>
      <c r="C143" s="177">
        <f>C144</f>
        <v>0.2202</v>
      </c>
      <c r="D143" s="177">
        <v>0.3</v>
      </c>
      <c r="E143" s="176">
        <f t="shared" si="12"/>
        <v>1.36239782016349</v>
      </c>
      <c r="G143" s="21">
        <v>354300</v>
      </c>
      <c r="H143" s="1">
        <v>10000</v>
      </c>
      <c r="I143" s="1">
        <f t="shared" si="9"/>
        <v>35.43</v>
      </c>
    </row>
    <row r="144" ht="21" customHeight="1" spans="1:9">
      <c r="A144" s="1" t="s">
        <v>283</v>
      </c>
      <c r="B144" s="21" t="s">
        <v>284</v>
      </c>
      <c r="C144" s="177">
        <f>C145</f>
        <v>0.2202</v>
      </c>
      <c r="D144" s="177">
        <f>D145</f>
        <v>0.3</v>
      </c>
      <c r="E144" s="176"/>
      <c r="G144" s="21">
        <v>354300</v>
      </c>
      <c r="H144" s="1">
        <v>10000</v>
      </c>
      <c r="I144" s="1">
        <f t="shared" si="9"/>
        <v>35.43</v>
      </c>
    </row>
    <row r="145" ht="21" customHeight="1" spans="2:7">
      <c r="B145" s="21" t="s">
        <v>285</v>
      </c>
      <c r="C145" s="177">
        <f>C146</f>
        <v>0.2202</v>
      </c>
      <c r="D145" s="177">
        <v>0.3</v>
      </c>
      <c r="E145" s="176"/>
      <c r="G145" s="21"/>
    </row>
    <row r="146" ht="21" customHeight="1" spans="2:7">
      <c r="B146" s="21" t="s">
        <v>286</v>
      </c>
      <c r="C146" s="177">
        <v>0.2202</v>
      </c>
      <c r="D146" s="177">
        <v>0.3</v>
      </c>
      <c r="E146" s="176"/>
      <c r="G146" s="21"/>
    </row>
    <row r="147" ht="21" customHeight="1" spans="1:9">
      <c r="A147" s="1" t="s">
        <v>287</v>
      </c>
      <c r="B147" s="21" t="s">
        <v>288</v>
      </c>
      <c r="C147" s="177"/>
      <c r="D147" s="177"/>
      <c r="E147" s="176"/>
      <c r="G147" s="21">
        <v>354300</v>
      </c>
      <c r="H147" s="1">
        <v>10000</v>
      </c>
      <c r="I147" s="1">
        <f t="shared" si="9"/>
        <v>35.43</v>
      </c>
    </row>
    <row r="148" ht="21" customHeight="1" spans="2:7">
      <c r="B148" s="21" t="s">
        <v>68</v>
      </c>
      <c r="C148" s="177">
        <f t="shared" ref="C148:C149" si="14">C149</f>
        <v>0</v>
      </c>
      <c r="D148" s="177">
        <f>D149</f>
        <v>0</v>
      </c>
      <c r="E148" s="176"/>
      <c r="G148" s="21"/>
    </row>
    <row r="149" ht="21" customHeight="1" spans="2:7">
      <c r="B149" s="21" t="s">
        <v>289</v>
      </c>
      <c r="C149" s="177">
        <f t="shared" si="14"/>
        <v>0</v>
      </c>
      <c r="D149" s="177">
        <f>D150</f>
        <v>0</v>
      </c>
      <c r="E149" s="176"/>
      <c r="G149" s="21"/>
    </row>
    <row r="150" ht="21" customHeight="1" spans="2:7">
      <c r="B150" s="21" t="s">
        <v>290</v>
      </c>
      <c r="C150" s="177">
        <v>0</v>
      </c>
      <c r="D150" s="177"/>
      <c r="E150" s="176"/>
      <c r="G150" s="21"/>
    </row>
    <row r="151" ht="21" customHeight="1" spans="2:7">
      <c r="B151" s="21" t="s">
        <v>69</v>
      </c>
      <c r="C151" s="177">
        <f>C152+C154</f>
        <v>0</v>
      </c>
      <c r="D151" s="177"/>
      <c r="E151" s="176"/>
      <c r="G151" s="21"/>
    </row>
    <row r="152" ht="21" customHeight="1" spans="2:7">
      <c r="B152" s="21" t="s">
        <v>291</v>
      </c>
      <c r="C152" s="177">
        <f>C153</f>
        <v>0</v>
      </c>
      <c r="D152" s="177"/>
      <c r="E152" s="176"/>
      <c r="G152" s="21"/>
    </row>
    <row r="153" ht="21" customHeight="1" spans="2:7">
      <c r="B153" s="21" t="s">
        <v>292</v>
      </c>
      <c r="C153" s="177"/>
      <c r="D153" s="177"/>
      <c r="E153" s="176"/>
      <c r="G153" s="21"/>
    </row>
    <row r="154" ht="21" customHeight="1" spans="2:7">
      <c r="B154" s="21" t="s">
        <v>293</v>
      </c>
      <c r="C154" s="177"/>
      <c r="D154" s="177"/>
      <c r="E154" s="176"/>
      <c r="G154" s="21"/>
    </row>
    <row r="155" ht="21" customHeight="1" spans="2:7">
      <c r="B155" s="21" t="s">
        <v>294</v>
      </c>
      <c r="C155" s="177"/>
      <c r="D155" s="177"/>
      <c r="E155" s="176"/>
      <c r="G155" s="21"/>
    </row>
    <row r="156" ht="21" customHeight="1" spans="1:9">
      <c r="A156" s="1" t="s">
        <v>295</v>
      </c>
      <c r="B156" s="21" t="s">
        <v>70</v>
      </c>
      <c r="C156" s="177">
        <f>C157+C158</f>
        <v>2205.15</v>
      </c>
      <c r="D156" s="177"/>
      <c r="E156" s="176">
        <f>D156/C156</f>
        <v>0</v>
      </c>
      <c r="G156" s="21">
        <v>19404800</v>
      </c>
      <c r="H156" s="1">
        <v>10000</v>
      </c>
      <c r="I156" s="1">
        <f t="shared" si="9"/>
        <v>1940.48</v>
      </c>
    </row>
    <row r="157" ht="21" customHeight="1" spans="2:7">
      <c r="B157" s="21" t="s">
        <v>296</v>
      </c>
      <c r="C157" s="177">
        <v>2205.15</v>
      </c>
      <c r="D157" s="177"/>
      <c r="E157" s="176">
        <f>D157/C157</f>
        <v>0</v>
      </c>
      <c r="G157" s="21"/>
    </row>
    <row r="158" ht="21" customHeight="1" spans="1:9">
      <c r="A158" s="1" t="s">
        <v>297</v>
      </c>
      <c r="B158" s="21" t="s">
        <v>298</v>
      </c>
      <c r="C158" s="177">
        <f>C159+C160</f>
        <v>0</v>
      </c>
      <c r="D158" s="177"/>
      <c r="E158" s="176"/>
      <c r="G158" s="21">
        <v>19404800</v>
      </c>
      <c r="H158" s="1">
        <v>10000</v>
      </c>
      <c r="I158" s="1">
        <f t="shared" si="9"/>
        <v>1940.48</v>
      </c>
    </row>
    <row r="159" ht="21" customHeight="1" spans="1:9">
      <c r="A159" s="1" t="s">
        <v>299</v>
      </c>
      <c r="B159" s="179" t="s">
        <v>300</v>
      </c>
      <c r="C159" s="177"/>
      <c r="D159" s="177"/>
      <c r="E159" s="176"/>
      <c r="G159" s="21">
        <v>19404800</v>
      </c>
      <c r="H159" s="1">
        <v>10000</v>
      </c>
      <c r="I159" s="1">
        <f t="shared" si="9"/>
        <v>1940.48</v>
      </c>
    </row>
    <row r="160" s="29" customFormat="1" ht="21" customHeight="1" spans="2:5">
      <c r="B160" s="179" t="s">
        <v>301</v>
      </c>
      <c r="C160" s="177"/>
      <c r="D160" s="177"/>
      <c r="E160" s="176"/>
    </row>
    <row r="161" spans="1:5">
      <c r="A161" s="21">
        <v>227</v>
      </c>
      <c r="B161" s="21" t="s">
        <v>71</v>
      </c>
      <c r="C161" s="177"/>
      <c r="D161" s="177"/>
      <c r="E161" s="176"/>
    </row>
  </sheetData>
  <mergeCells count="2">
    <mergeCell ref="B1:E1"/>
    <mergeCell ref="B2:E2"/>
  </mergeCells>
  <pageMargins left="0.75" right="0.75" top="1" bottom="1" header="0.5" footer="0.5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</sheetPr>
  <dimension ref="A1:D99"/>
  <sheetViews>
    <sheetView workbookViewId="0">
      <selection activeCell="B82" sqref="B82"/>
    </sheetView>
  </sheetViews>
  <sheetFormatPr defaultColWidth="9" defaultRowHeight="12.75" customHeight="1" outlineLevelCol="3"/>
  <cols>
    <col min="1" max="1" width="32" style="154" customWidth="1"/>
    <col min="2" max="2" width="20.5" style="154" customWidth="1"/>
    <col min="3" max="3" width="32.5" style="154" customWidth="1"/>
    <col min="4" max="4" width="19.125" style="154" customWidth="1"/>
    <col min="5" max="16384" width="9" style="153"/>
  </cols>
  <sheetData>
    <row r="1" ht="18.75" customHeight="1" spans="1:4">
      <c r="A1" s="155" t="s">
        <v>302</v>
      </c>
      <c r="B1" s="155"/>
      <c r="C1" s="155"/>
      <c r="D1" s="155"/>
    </row>
    <row r="2" ht="18.75" customHeight="1" spans="1:4">
      <c r="A2" s="155"/>
      <c r="B2" s="155"/>
      <c r="C2" s="155"/>
      <c r="D2" s="155"/>
    </row>
    <row r="3" ht="23.1" customHeight="1" spans="1:4">
      <c r="A3" s="156" t="s">
        <v>303</v>
      </c>
      <c r="B3" s="155"/>
      <c r="C3" s="155"/>
      <c r="D3" s="157" t="s">
        <v>1</v>
      </c>
    </row>
    <row r="4" ht="16.5" customHeight="1" spans="1:4">
      <c r="A4" s="158" t="s">
        <v>304</v>
      </c>
      <c r="B4" s="158" t="s">
        <v>305</v>
      </c>
      <c r="C4" s="158" t="s">
        <v>304</v>
      </c>
      <c r="D4" s="158" t="s">
        <v>306</v>
      </c>
    </row>
    <row r="5" ht="16.5" customHeight="1" spans="1:4">
      <c r="A5" s="158"/>
      <c r="B5" s="158"/>
      <c r="C5" s="158"/>
      <c r="D5" s="158"/>
    </row>
    <row r="6" ht="18.75" customHeight="1" spans="1:4">
      <c r="A6" s="159" t="s">
        <v>307</v>
      </c>
      <c r="B6" s="160">
        <f>SUM(B7:B10)</f>
        <v>22091</v>
      </c>
      <c r="C6" s="159" t="s">
        <v>307</v>
      </c>
      <c r="D6" s="160">
        <f>SUM(D7:D10)</f>
        <v>1374</v>
      </c>
    </row>
    <row r="7" ht="18.75" customHeight="1" spans="1:4">
      <c r="A7" s="161" t="s">
        <v>308</v>
      </c>
      <c r="B7" s="162">
        <v>7689</v>
      </c>
      <c r="C7" s="161" t="s">
        <v>308</v>
      </c>
      <c r="D7" s="162">
        <v>971</v>
      </c>
    </row>
    <row r="8" ht="18.75" customHeight="1" spans="1:4">
      <c r="A8" s="161" t="s">
        <v>309</v>
      </c>
      <c r="B8" s="162">
        <v>2167</v>
      </c>
      <c r="C8" s="161" t="s">
        <v>309</v>
      </c>
      <c r="D8" s="162"/>
    </row>
    <row r="9" ht="18.75" customHeight="1" spans="1:4">
      <c r="A9" s="161" t="s">
        <v>310</v>
      </c>
      <c r="B9" s="162">
        <v>3204</v>
      </c>
      <c r="C9" s="161" t="s">
        <v>310</v>
      </c>
      <c r="D9" s="162"/>
    </row>
    <row r="10" ht="18.75" customHeight="1" spans="1:4">
      <c r="A10" s="161" t="s">
        <v>311</v>
      </c>
      <c r="B10" s="162">
        <v>9031</v>
      </c>
      <c r="C10" s="161" t="s">
        <v>311</v>
      </c>
      <c r="D10" s="162">
        <v>403</v>
      </c>
    </row>
    <row r="11" ht="18.75" customHeight="1" spans="1:4">
      <c r="A11" s="163" t="s">
        <v>312</v>
      </c>
      <c r="B11" s="164">
        <f>SUM(B12:B22)</f>
        <v>2415.8</v>
      </c>
      <c r="C11" s="163" t="s">
        <v>312</v>
      </c>
      <c r="D11" s="164">
        <f>SUM(D12:D22)</f>
        <v>10354.2055</v>
      </c>
    </row>
    <row r="12" ht="18.75" customHeight="1" spans="1:4">
      <c r="A12" s="161" t="s">
        <v>313</v>
      </c>
      <c r="B12" s="162">
        <v>1430</v>
      </c>
      <c r="C12" s="161" t="s">
        <v>313</v>
      </c>
      <c r="D12" s="162">
        <v>3140</v>
      </c>
    </row>
    <row r="13" ht="18.75" customHeight="1" spans="1:4">
      <c r="A13" s="161" t="s">
        <v>314</v>
      </c>
      <c r="B13" s="162">
        <v>0</v>
      </c>
      <c r="C13" s="161" t="s">
        <v>314</v>
      </c>
      <c r="D13" s="162">
        <v>0.2055</v>
      </c>
    </row>
    <row r="14" ht="18.75" customHeight="1" spans="1:4">
      <c r="A14" s="161" t="s">
        <v>315</v>
      </c>
      <c r="B14" s="162">
        <v>4</v>
      </c>
      <c r="C14" s="161" t="s">
        <v>315</v>
      </c>
      <c r="D14" s="162">
        <v>49</v>
      </c>
    </row>
    <row r="15" ht="18.75" customHeight="1" spans="1:4">
      <c r="A15" s="161" t="s">
        <v>316</v>
      </c>
      <c r="B15" s="162">
        <v>137</v>
      </c>
      <c r="C15" s="161" t="s">
        <v>316</v>
      </c>
      <c r="D15" s="162">
        <v>258</v>
      </c>
    </row>
    <row r="16" ht="18.75" customHeight="1" spans="1:4">
      <c r="A16" s="161" t="s">
        <v>317</v>
      </c>
      <c r="B16" s="162">
        <v>44</v>
      </c>
      <c r="C16" s="161" t="s">
        <v>317</v>
      </c>
      <c r="D16" s="162">
        <v>5082</v>
      </c>
    </row>
    <row r="17" ht="18.75" customHeight="1" spans="1:4">
      <c r="A17" s="161" t="s">
        <v>318</v>
      </c>
      <c r="B17" s="162">
        <v>0</v>
      </c>
      <c r="C17" s="161" t="s">
        <v>318</v>
      </c>
      <c r="D17" s="162">
        <v>0</v>
      </c>
    </row>
    <row r="18" ht="18.75" customHeight="1" spans="1:4">
      <c r="A18" s="161" t="s">
        <v>319</v>
      </c>
      <c r="B18" s="162">
        <v>0</v>
      </c>
      <c r="C18" s="161" t="s">
        <v>319</v>
      </c>
      <c r="D18" s="162">
        <v>0</v>
      </c>
    </row>
    <row r="19" ht="18.75" customHeight="1" spans="1:4">
      <c r="A19" s="161" t="s">
        <v>320</v>
      </c>
      <c r="B19" s="162">
        <v>2</v>
      </c>
      <c r="C19" s="161" t="s">
        <v>320</v>
      </c>
      <c r="D19" s="162">
        <v>0</v>
      </c>
    </row>
    <row r="20" ht="18.75" customHeight="1" spans="1:4">
      <c r="A20" s="161" t="s">
        <v>321</v>
      </c>
      <c r="B20" s="162">
        <v>244</v>
      </c>
      <c r="C20" s="161" t="s">
        <v>321</v>
      </c>
      <c r="D20" s="162">
        <v>175</v>
      </c>
    </row>
    <row r="21" ht="18.75" customHeight="1" spans="1:4">
      <c r="A21" s="161" t="s">
        <v>322</v>
      </c>
      <c r="B21" s="162"/>
      <c r="C21" s="161" t="s">
        <v>322</v>
      </c>
      <c r="D21" s="162"/>
    </row>
    <row r="22" ht="18.75" customHeight="1" spans="1:4">
      <c r="A22" s="161" t="s">
        <v>323</v>
      </c>
      <c r="B22" s="162">
        <v>554.8</v>
      </c>
      <c r="C22" s="161" t="s">
        <v>323</v>
      </c>
      <c r="D22" s="162">
        <v>1650</v>
      </c>
    </row>
    <row r="23" s="153" customFormat="1" ht="18.75" customHeight="1" spans="1:4">
      <c r="A23" s="163" t="s">
        <v>324</v>
      </c>
      <c r="B23" s="164">
        <f>SUM(B24:B30)</f>
        <v>59</v>
      </c>
      <c r="C23" s="163" t="s">
        <v>324</v>
      </c>
      <c r="D23" s="164">
        <f>SUM(D24:D30)</f>
        <v>11495</v>
      </c>
    </row>
    <row r="24" ht="18.75" customHeight="1" spans="1:4">
      <c r="A24" s="161" t="s">
        <v>325</v>
      </c>
      <c r="B24" s="162">
        <v>0</v>
      </c>
      <c r="C24" s="161" t="s">
        <v>325</v>
      </c>
      <c r="D24" s="162">
        <v>5400</v>
      </c>
    </row>
    <row r="25" ht="18.75" customHeight="1" spans="1:4">
      <c r="A25" s="161" t="s">
        <v>326</v>
      </c>
      <c r="B25" s="162">
        <v>0</v>
      </c>
      <c r="C25" s="161" t="s">
        <v>326</v>
      </c>
      <c r="D25" s="162">
        <v>3078</v>
      </c>
    </row>
    <row r="26" ht="18.75" customHeight="1" spans="1:4">
      <c r="A26" s="161" t="s">
        <v>327</v>
      </c>
      <c r="B26" s="162">
        <v>0</v>
      </c>
      <c r="C26" s="161" t="s">
        <v>327</v>
      </c>
      <c r="D26" s="162"/>
    </row>
    <row r="27" ht="18.75" customHeight="1" spans="1:4">
      <c r="A27" s="161" t="s">
        <v>328</v>
      </c>
      <c r="B27" s="162">
        <v>0</v>
      </c>
      <c r="C27" s="161" t="s">
        <v>328</v>
      </c>
      <c r="D27" s="162"/>
    </row>
    <row r="28" ht="18.75" customHeight="1" spans="1:4">
      <c r="A28" s="161" t="s">
        <v>329</v>
      </c>
      <c r="B28" s="162">
        <v>50</v>
      </c>
      <c r="C28" s="161" t="s">
        <v>329</v>
      </c>
      <c r="D28" s="162">
        <v>302</v>
      </c>
    </row>
    <row r="29" ht="18.75" customHeight="1" spans="1:4">
      <c r="A29" s="161" t="s">
        <v>330</v>
      </c>
      <c r="B29" s="162">
        <v>0</v>
      </c>
      <c r="C29" s="161" t="s">
        <v>330</v>
      </c>
      <c r="D29" s="162">
        <v>2695</v>
      </c>
    </row>
    <row r="30" ht="18.75" customHeight="1" spans="1:4">
      <c r="A30" s="161" t="s">
        <v>331</v>
      </c>
      <c r="B30" s="162">
        <v>9</v>
      </c>
      <c r="C30" s="161" t="s">
        <v>331</v>
      </c>
      <c r="D30" s="162">
        <v>20</v>
      </c>
    </row>
    <row r="31" ht="18.75" customHeight="1" spans="1:4">
      <c r="A31" s="163" t="s">
        <v>332</v>
      </c>
      <c r="B31" s="164">
        <v>0</v>
      </c>
      <c r="C31" s="163" t="s">
        <v>332</v>
      </c>
      <c r="D31" s="164">
        <v>0</v>
      </c>
    </row>
    <row r="32" ht="18.75" customHeight="1" spans="1:4">
      <c r="A32" s="161" t="s">
        <v>325</v>
      </c>
      <c r="B32" s="162">
        <v>0</v>
      </c>
      <c r="C32" s="161" t="s">
        <v>325</v>
      </c>
      <c r="D32" s="162">
        <v>0</v>
      </c>
    </row>
    <row r="33" ht="18.75" customHeight="1" spans="1:4">
      <c r="A33" s="161" t="s">
        <v>326</v>
      </c>
      <c r="B33" s="162">
        <v>0</v>
      </c>
      <c r="C33" s="161" t="s">
        <v>326</v>
      </c>
      <c r="D33" s="162">
        <v>0</v>
      </c>
    </row>
    <row r="34" ht="18.75" customHeight="1" spans="1:4">
      <c r="A34" s="161" t="s">
        <v>327</v>
      </c>
      <c r="B34" s="162">
        <v>0</v>
      </c>
      <c r="C34" s="161" t="s">
        <v>327</v>
      </c>
      <c r="D34" s="162">
        <v>0</v>
      </c>
    </row>
    <row r="35" ht="18.75" customHeight="1" spans="1:4">
      <c r="A35" s="161" t="s">
        <v>329</v>
      </c>
      <c r="B35" s="162">
        <v>0</v>
      </c>
      <c r="C35" s="161" t="s">
        <v>329</v>
      </c>
      <c r="D35" s="162">
        <v>0</v>
      </c>
    </row>
    <row r="36" ht="18.75" customHeight="1" spans="1:4">
      <c r="A36" s="161" t="s">
        <v>330</v>
      </c>
      <c r="B36" s="162">
        <v>0</v>
      </c>
      <c r="C36" s="161" t="s">
        <v>330</v>
      </c>
      <c r="D36" s="162">
        <v>0</v>
      </c>
    </row>
    <row r="37" ht="18.75" customHeight="1" spans="1:4">
      <c r="A37" s="161" t="s">
        <v>331</v>
      </c>
      <c r="B37" s="162">
        <v>0</v>
      </c>
      <c r="C37" s="161" t="s">
        <v>331</v>
      </c>
      <c r="D37" s="162">
        <v>0</v>
      </c>
    </row>
    <row r="38" s="153" customFormat="1" ht="18.75" customHeight="1" spans="1:4">
      <c r="A38" s="163" t="s">
        <v>333</v>
      </c>
      <c r="B38" s="164">
        <f>SUM(B39:B41)</f>
        <v>0</v>
      </c>
      <c r="C38" s="163" t="s">
        <v>333</v>
      </c>
      <c r="D38" s="164">
        <f>SUM(D39:D41)</f>
        <v>0</v>
      </c>
    </row>
    <row r="39" ht="18.75" customHeight="1" spans="1:4">
      <c r="A39" s="161" t="s">
        <v>334</v>
      </c>
      <c r="B39" s="162">
        <v>0</v>
      </c>
      <c r="C39" s="161" t="s">
        <v>334</v>
      </c>
      <c r="D39" s="162">
        <v>0</v>
      </c>
    </row>
    <row r="40" ht="18.75" customHeight="1" spans="1:4">
      <c r="A40" s="161" t="s">
        <v>335</v>
      </c>
      <c r="B40" s="162">
        <v>0</v>
      </c>
      <c r="C40" s="161" t="s">
        <v>335</v>
      </c>
      <c r="D40" s="162">
        <v>0</v>
      </c>
    </row>
    <row r="41" ht="18.75" customHeight="1" spans="1:4">
      <c r="A41" s="161" t="s">
        <v>336</v>
      </c>
      <c r="B41" s="162">
        <v>0</v>
      </c>
      <c r="C41" s="161" t="s">
        <v>336</v>
      </c>
      <c r="D41" s="162">
        <v>0</v>
      </c>
    </row>
    <row r="42" ht="18.75" customHeight="1" spans="1:4">
      <c r="A42" s="163" t="s">
        <v>337</v>
      </c>
      <c r="B42" s="164">
        <f>SUM(B43:B44)</f>
        <v>0</v>
      </c>
      <c r="C42" s="163" t="s">
        <v>337</v>
      </c>
      <c r="D42" s="164">
        <f>SUM(D43:D44)</f>
        <v>0</v>
      </c>
    </row>
    <row r="43" ht="18.75" customHeight="1" spans="1:4">
      <c r="A43" s="161" t="s">
        <v>338</v>
      </c>
      <c r="B43" s="162">
        <v>0</v>
      </c>
      <c r="C43" s="161" t="s">
        <v>338</v>
      </c>
      <c r="D43" s="162">
        <v>0</v>
      </c>
    </row>
    <row r="44" ht="18.75" customHeight="1" spans="1:4">
      <c r="A44" s="161" t="s">
        <v>339</v>
      </c>
      <c r="B44" s="162">
        <v>0</v>
      </c>
      <c r="C44" s="161" t="s">
        <v>339</v>
      </c>
      <c r="D44" s="162">
        <v>0</v>
      </c>
    </row>
    <row r="45" ht="18.75" customHeight="1" spans="1:4">
      <c r="A45" s="163" t="s">
        <v>340</v>
      </c>
      <c r="B45" s="164">
        <f>SUM(B46:B51)</f>
        <v>0</v>
      </c>
      <c r="C45" s="163" t="s">
        <v>340</v>
      </c>
      <c r="D45" s="164">
        <f>SUM(D46:D51)</f>
        <v>69921</v>
      </c>
    </row>
    <row r="46" ht="18.75" customHeight="1" spans="1:4">
      <c r="A46" s="161" t="s">
        <v>341</v>
      </c>
      <c r="B46" s="162">
        <v>0</v>
      </c>
      <c r="C46" s="161" t="s">
        <v>341</v>
      </c>
      <c r="D46" s="162">
        <v>67502</v>
      </c>
    </row>
    <row r="47" ht="18.75" customHeight="1" spans="1:4">
      <c r="A47" s="161" t="s">
        <v>342</v>
      </c>
      <c r="B47" s="162">
        <v>0</v>
      </c>
      <c r="C47" s="161" t="s">
        <v>342</v>
      </c>
      <c r="D47" s="162"/>
    </row>
    <row r="48" ht="18.75" customHeight="1" spans="1:4">
      <c r="A48" s="161" t="s">
        <v>343</v>
      </c>
      <c r="B48" s="162">
        <v>0</v>
      </c>
      <c r="C48" s="161" t="s">
        <v>343</v>
      </c>
      <c r="D48" s="162"/>
    </row>
    <row r="49" ht="18.75" customHeight="1" spans="1:4">
      <c r="A49" s="161" t="s">
        <v>341</v>
      </c>
      <c r="B49" s="162">
        <v>0</v>
      </c>
      <c r="C49" s="161" t="s">
        <v>341</v>
      </c>
      <c r="D49" s="162">
        <v>0</v>
      </c>
    </row>
    <row r="50" ht="18.75" customHeight="1" spans="1:4">
      <c r="A50" s="161" t="s">
        <v>342</v>
      </c>
      <c r="B50" s="162">
        <v>0</v>
      </c>
      <c r="C50" s="161" t="s">
        <v>342</v>
      </c>
      <c r="D50" s="162">
        <v>0</v>
      </c>
    </row>
    <row r="51" ht="18.75" customHeight="1" spans="1:4">
      <c r="A51" s="161" t="s">
        <v>344</v>
      </c>
      <c r="B51" s="162">
        <v>0</v>
      </c>
      <c r="C51" s="161" t="s">
        <v>345</v>
      </c>
      <c r="D51" s="162">
        <v>2419</v>
      </c>
    </row>
    <row r="52" ht="18.75" customHeight="1" spans="1:4">
      <c r="A52" s="163" t="s">
        <v>346</v>
      </c>
      <c r="B52" s="164">
        <v>0</v>
      </c>
      <c r="C52" s="163" t="s">
        <v>346</v>
      </c>
      <c r="D52" s="164">
        <v>0</v>
      </c>
    </row>
    <row r="53" ht="18.75" customHeight="1" spans="1:4">
      <c r="A53" s="161" t="s">
        <v>347</v>
      </c>
      <c r="B53" s="162">
        <v>0</v>
      </c>
      <c r="C53" s="161" t="s">
        <v>348</v>
      </c>
      <c r="D53" s="162">
        <v>0</v>
      </c>
    </row>
    <row r="54" ht="18.75" customHeight="1" spans="1:4">
      <c r="A54" s="161" t="s">
        <v>349</v>
      </c>
      <c r="B54" s="162">
        <v>0</v>
      </c>
      <c r="C54" s="161" t="s">
        <v>350</v>
      </c>
      <c r="D54" s="162">
        <v>0</v>
      </c>
    </row>
    <row r="55" ht="18.75" customHeight="1" spans="1:4">
      <c r="A55" s="161" t="s">
        <v>351</v>
      </c>
      <c r="B55" s="162">
        <v>0</v>
      </c>
      <c r="C55" s="161" t="s">
        <v>345</v>
      </c>
      <c r="D55" s="162">
        <v>0</v>
      </c>
    </row>
    <row r="56" ht="18.75" customHeight="1" spans="1:4">
      <c r="A56" s="163" t="s">
        <v>352</v>
      </c>
      <c r="B56" s="164">
        <f>SUM(B57:B61)</f>
        <v>225.4</v>
      </c>
      <c r="C56" s="163" t="s">
        <v>352</v>
      </c>
      <c r="D56" s="164">
        <f>SUM(D57:D61)</f>
        <v>2258</v>
      </c>
    </row>
    <row r="57" ht="18.75" customHeight="1" spans="1:4">
      <c r="A57" s="161" t="s">
        <v>353</v>
      </c>
      <c r="B57" s="162">
        <v>57</v>
      </c>
      <c r="C57" s="161" t="s">
        <v>354</v>
      </c>
      <c r="D57" s="162">
        <v>2251</v>
      </c>
    </row>
    <row r="58" ht="18.75" customHeight="1" spans="1:4">
      <c r="A58" s="161" t="s">
        <v>355</v>
      </c>
      <c r="B58" s="162"/>
      <c r="C58" s="161" t="s">
        <v>356</v>
      </c>
      <c r="D58" s="162"/>
    </row>
    <row r="59" ht="18.75" customHeight="1" spans="1:4">
      <c r="A59" s="161" t="s">
        <v>357</v>
      </c>
      <c r="B59" s="162"/>
      <c r="C59" s="161" t="s">
        <v>358</v>
      </c>
      <c r="D59" s="162"/>
    </row>
    <row r="60" ht="18.75" customHeight="1" spans="1:4">
      <c r="A60" s="161" t="s">
        <v>359</v>
      </c>
      <c r="B60" s="162">
        <v>117.8</v>
      </c>
      <c r="C60" s="161" t="s">
        <v>360</v>
      </c>
      <c r="D60" s="162"/>
    </row>
    <row r="61" ht="18.75" customHeight="1" spans="1:4">
      <c r="A61" s="161" t="s">
        <v>361</v>
      </c>
      <c r="B61" s="162">
        <v>50.6</v>
      </c>
      <c r="C61" s="161" t="s">
        <v>362</v>
      </c>
      <c r="D61" s="162">
        <v>7</v>
      </c>
    </row>
    <row r="62" ht="18.75" customHeight="1" spans="1:4">
      <c r="A62" s="163" t="s">
        <v>363</v>
      </c>
      <c r="B62" s="164">
        <v>0</v>
      </c>
      <c r="C62" s="163" t="s">
        <v>363</v>
      </c>
      <c r="D62" s="164">
        <v>0</v>
      </c>
    </row>
    <row r="63" ht="18.75" customHeight="1" spans="1:4">
      <c r="A63" s="161" t="s">
        <v>364</v>
      </c>
      <c r="B63" s="162">
        <v>0</v>
      </c>
      <c r="C63" s="161" t="s">
        <v>365</v>
      </c>
      <c r="D63" s="162">
        <v>0</v>
      </c>
    </row>
    <row r="64" ht="18.75" customHeight="1" spans="1:4">
      <c r="A64" s="161" t="s">
        <v>366</v>
      </c>
      <c r="B64" s="162">
        <v>0</v>
      </c>
      <c r="C64" s="161" t="s">
        <v>367</v>
      </c>
      <c r="D64" s="162">
        <v>0</v>
      </c>
    </row>
    <row r="65" ht="18.75" customHeight="1" spans="1:4">
      <c r="A65" s="163" t="s">
        <v>368</v>
      </c>
      <c r="B65" s="164">
        <v>0</v>
      </c>
      <c r="C65" s="163" t="s">
        <v>368</v>
      </c>
      <c r="D65" s="164">
        <f>SUM(D66:D69)</f>
        <v>2205</v>
      </c>
    </row>
    <row r="66" ht="18.75" customHeight="1" spans="1:4">
      <c r="A66" s="161" t="s">
        <v>369</v>
      </c>
      <c r="B66" s="162">
        <v>0</v>
      </c>
      <c r="C66" s="161" t="s">
        <v>370</v>
      </c>
      <c r="D66" s="162">
        <v>2205</v>
      </c>
    </row>
    <row r="67" ht="18.75" customHeight="1" spans="1:4">
      <c r="A67" s="161" t="s">
        <v>371</v>
      </c>
      <c r="B67" s="162">
        <v>0</v>
      </c>
      <c r="C67" s="161" t="s">
        <v>372</v>
      </c>
      <c r="D67" s="162">
        <v>0</v>
      </c>
    </row>
    <row r="68" ht="18.75" customHeight="1" spans="1:4">
      <c r="A68" s="161" t="s">
        <v>373</v>
      </c>
      <c r="B68" s="162">
        <v>0</v>
      </c>
      <c r="C68" s="161" t="s">
        <v>374</v>
      </c>
      <c r="D68" s="162">
        <v>0</v>
      </c>
    </row>
    <row r="69" ht="18.75" customHeight="1" spans="1:4">
      <c r="A69" s="161" t="s">
        <v>375</v>
      </c>
      <c r="B69" s="162">
        <v>0</v>
      </c>
      <c r="C69" s="161" t="s">
        <v>376</v>
      </c>
      <c r="D69" s="162">
        <v>0</v>
      </c>
    </row>
    <row r="70" ht="18.75" customHeight="1" spans="1:4">
      <c r="A70" s="163" t="s">
        <v>377</v>
      </c>
      <c r="B70" s="164">
        <v>0</v>
      </c>
      <c r="C70" s="163" t="s">
        <v>377</v>
      </c>
      <c r="D70" s="164">
        <v>0</v>
      </c>
    </row>
    <row r="71" ht="18.75" customHeight="1" spans="1:4">
      <c r="A71" s="161" t="s">
        <v>378</v>
      </c>
      <c r="B71" s="162">
        <v>0</v>
      </c>
      <c r="C71" s="161" t="s">
        <v>379</v>
      </c>
      <c r="D71" s="162">
        <v>0</v>
      </c>
    </row>
    <row r="72" ht="18.75" customHeight="1" spans="1:4">
      <c r="A72" s="161" t="s">
        <v>380</v>
      </c>
      <c r="B72" s="162">
        <v>0</v>
      </c>
      <c r="C72" s="161" t="s">
        <v>381</v>
      </c>
      <c r="D72" s="162">
        <v>0</v>
      </c>
    </row>
    <row r="73" ht="18.75" customHeight="1" spans="1:4">
      <c r="A73" s="163" t="s">
        <v>382</v>
      </c>
      <c r="B73" s="164">
        <v>0</v>
      </c>
      <c r="C73" s="163" t="s">
        <v>382</v>
      </c>
      <c r="D73" s="164">
        <v>0</v>
      </c>
    </row>
    <row r="74" ht="18.75" customHeight="1" spans="1:4">
      <c r="A74" s="161" t="s">
        <v>383</v>
      </c>
      <c r="B74" s="162">
        <v>0</v>
      </c>
      <c r="C74" s="161" t="s">
        <v>384</v>
      </c>
      <c r="D74" s="162">
        <v>0</v>
      </c>
    </row>
    <row r="75" ht="18.75" customHeight="1" spans="1:4">
      <c r="A75" s="161" t="s">
        <v>385</v>
      </c>
      <c r="B75" s="162">
        <v>0</v>
      </c>
      <c r="C75" s="161" t="s">
        <v>386</v>
      </c>
      <c r="D75" s="162">
        <v>0</v>
      </c>
    </row>
    <row r="76" ht="18.75" customHeight="1" spans="1:4">
      <c r="A76" s="161" t="s">
        <v>387</v>
      </c>
      <c r="B76" s="162">
        <v>0</v>
      </c>
      <c r="C76" s="161" t="s">
        <v>388</v>
      </c>
      <c r="D76" s="162">
        <v>0</v>
      </c>
    </row>
    <row r="77" ht="18.75" customHeight="1" spans="1:4">
      <c r="A77" s="161" t="s">
        <v>389</v>
      </c>
      <c r="B77" s="162">
        <v>0</v>
      </c>
      <c r="C77" s="161" t="s">
        <v>390</v>
      </c>
      <c r="D77" s="162">
        <v>0</v>
      </c>
    </row>
    <row r="78" ht="18.75" customHeight="1" spans="1:4">
      <c r="A78" s="163" t="s">
        <v>391</v>
      </c>
      <c r="B78" s="164">
        <v>0</v>
      </c>
      <c r="C78" s="163" t="s">
        <v>391</v>
      </c>
      <c r="D78" s="164">
        <v>0</v>
      </c>
    </row>
    <row r="79" ht="18.75" customHeight="1" spans="1:4">
      <c r="A79" s="161" t="s">
        <v>392</v>
      </c>
      <c r="B79" s="162">
        <v>0</v>
      </c>
      <c r="C79" s="161" t="s">
        <v>393</v>
      </c>
      <c r="D79" s="162">
        <v>0</v>
      </c>
    </row>
    <row r="80" ht="18.75" customHeight="1" spans="1:4">
      <c r="A80" s="161" t="s">
        <v>394</v>
      </c>
      <c r="B80" s="162">
        <v>0</v>
      </c>
      <c r="C80" s="161" t="s">
        <v>395</v>
      </c>
      <c r="D80" s="162">
        <v>0</v>
      </c>
    </row>
    <row r="81" s="154" customFormat="1" ht="18.75" customHeight="1" spans="1:4">
      <c r="A81" s="163" t="s">
        <v>396</v>
      </c>
      <c r="B81" s="164">
        <v>0</v>
      </c>
      <c r="C81" s="163" t="s">
        <v>396</v>
      </c>
      <c r="D81" s="164">
        <v>0</v>
      </c>
    </row>
    <row r="82" s="154" customFormat="1" ht="18.75" customHeight="1" spans="1:4">
      <c r="A82" s="161" t="s">
        <v>392</v>
      </c>
      <c r="B82" s="162"/>
      <c r="C82" s="161" t="s">
        <v>393</v>
      </c>
      <c r="D82" s="162"/>
    </row>
    <row r="83" s="154" customFormat="1" ht="18.75" customHeight="1" spans="1:4">
      <c r="A83" s="161" t="s">
        <v>397</v>
      </c>
      <c r="B83" s="162">
        <v>0</v>
      </c>
      <c r="C83" s="161" t="s">
        <v>398</v>
      </c>
      <c r="D83" s="162">
        <v>0</v>
      </c>
    </row>
    <row r="84" s="154" customFormat="1" ht="18.75" customHeight="1" spans="1:4">
      <c r="A84" s="161" t="s">
        <v>399</v>
      </c>
      <c r="B84" s="162">
        <v>0</v>
      </c>
      <c r="C84" s="161" t="s">
        <v>400</v>
      </c>
      <c r="D84" s="162">
        <v>0</v>
      </c>
    </row>
    <row r="85" s="154" customFormat="1" ht="18.75" customHeight="1" spans="1:4">
      <c r="A85" s="161" t="s">
        <v>401</v>
      </c>
      <c r="B85" s="162">
        <v>0</v>
      </c>
      <c r="C85" s="161" t="s">
        <v>402</v>
      </c>
      <c r="D85" s="162">
        <v>0</v>
      </c>
    </row>
    <row r="86" s="154" customFormat="1" ht="18.75" customHeight="1" spans="1:4">
      <c r="A86" s="161" t="s">
        <v>403</v>
      </c>
      <c r="B86" s="162">
        <v>0</v>
      </c>
      <c r="C86" s="161" t="s">
        <v>69</v>
      </c>
      <c r="D86" s="162">
        <v>0</v>
      </c>
    </row>
    <row r="87" s="154" customFormat="1" ht="18.75" customHeight="1" spans="1:4">
      <c r="A87" s="161"/>
      <c r="B87" s="162"/>
      <c r="C87" s="161"/>
      <c r="D87" s="162"/>
    </row>
    <row r="88" s="154" customFormat="1" ht="18.75" customHeight="1" spans="1:4">
      <c r="A88" s="161"/>
      <c r="B88" s="162"/>
      <c r="C88" s="161"/>
      <c r="D88" s="162"/>
    </row>
    <row r="89" s="154" customFormat="1" ht="18.75" customHeight="1" spans="1:4">
      <c r="A89" s="163" t="s">
        <v>404</v>
      </c>
      <c r="B89" s="164">
        <f>B6+B11+B23+B38+B31+B42+B45+B52+B56+B62+B65+B70+B73+B78+B81</f>
        <v>24791.2</v>
      </c>
      <c r="C89" s="163" t="s">
        <v>405</v>
      </c>
      <c r="D89" s="164">
        <f>D6+D11+D23+D31+D38+D42+D45+D52+D56+D62+D65+D70+D73+D78+D81</f>
        <v>97607.2055</v>
      </c>
    </row>
    <row r="90" s="154" customFormat="1" ht="18.75" customHeight="1" spans="1:4">
      <c r="A90" s="161"/>
      <c r="B90" s="162"/>
      <c r="C90" s="161"/>
      <c r="D90" s="162"/>
    </row>
    <row r="91" s="154" customFormat="1" ht="18.75" customHeight="1" spans="1:4">
      <c r="A91" s="161"/>
      <c r="B91" s="162"/>
      <c r="C91" s="161"/>
      <c r="D91" s="162"/>
    </row>
    <row r="92" s="154" customFormat="1" ht="18.75" customHeight="1" spans="1:4">
      <c r="A92" s="161"/>
      <c r="B92" s="162"/>
      <c r="C92" s="163" t="s">
        <v>406</v>
      </c>
      <c r="D92" s="164">
        <f>B89+D89</f>
        <v>122398.4055</v>
      </c>
    </row>
    <row r="93" s="154" customFormat="1" ht="18.75" customHeight="1" spans="1:4">
      <c r="A93" s="165"/>
      <c r="B93" s="165"/>
      <c r="C93" s="165"/>
      <c r="D93" s="165"/>
    </row>
    <row r="94" s="154" customFormat="1" ht="18.75" customHeight="1" spans="1:4">
      <c r="A94" s="165"/>
      <c r="B94" s="165"/>
      <c r="C94" s="165"/>
      <c r="D94" s="165"/>
    </row>
    <row r="95" s="154" customFormat="1" ht="15" spans="1:4">
      <c r="A95" s="165"/>
      <c r="B95" s="165"/>
      <c r="C95" s="165"/>
      <c r="D95" s="165"/>
    </row>
    <row r="96" s="154" customFormat="1" ht="15" spans="1:4">
      <c r="A96" s="165"/>
      <c r="B96" s="165"/>
      <c r="C96" s="165"/>
      <c r="D96" s="165"/>
    </row>
    <row r="97" ht="15" spans="1:4">
      <c r="A97" s="165"/>
      <c r="B97" s="165"/>
      <c r="C97" s="165"/>
      <c r="D97" s="165"/>
    </row>
    <row r="98" ht="15" spans="1:4">
      <c r="A98" s="165"/>
      <c r="B98" s="165"/>
      <c r="C98" s="165"/>
      <c r="D98" s="165"/>
    </row>
    <row r="99" ht="15" spans="1:4">
      <c r="A99" s="165"/>
      <c r="B99" s="165"/>
      <c r="C99" s="165"/>
      <c r="D99" s="165"/>
    </row>
  </sheetData>
  <sheetProtection formatCells="0" formatColumns="0" formatRows="0" insertRows="0" insertColumns="0" insertHyperlinks="0" deleteColumns="0" deleteRows="0" sort="0" autoFilter="0" pivotTables="0"/>
  <mergeCells count="5">
    <mergeCell ref="A4:A5"/>
    <mergeCell ref="B4:B5"/>
    <mergeCell ref="C4:C5"/>
    <mergeCell ref="D4:D5"/>
    <mergeCell ref="A1:D2"/>
  </mergeCells>
  <pageMargins left="0.551181102362205" right="0.551181102362205" top="0.78740157480315" bottom="0.78740157480315" header="0.511811023622047" footer="0.511811023622047"/>
  <pageSetup paperSize="9" orientation="portrait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  <pageSetUpPr fitToPage="1"/>
  </sheetPr>
  <dimension ref="A1:K42"/>
  <sheetViews>
    <sheetView showGridLines="0" showZeros="0" view="pageBreakPreview" zoomScaleNormal="100" zoomScaleSheetLayoutView="100" workbookViewId="0">
      <selection activeCell="C14" sqref="C14"/>
    </sheetView>
  </sheetViews>
  <sheetFormatPr defaultColWidth="9" defaultRowHeight="16.5"/>
  <cols>
    <col min="1" max="1" width="37.5" style="120" customWidth="1"/>
    <col min="2" max="4" width="15.125" style="125" customWidth="1"/>
    <col min="5" max="5" width="12.25" style="125" customWidth="1"/>
    <col min="6" max="6" width="12.25" style="126" customWidth="1"/>
    <col min="7" max="7" width="15.125" style="127" customWidth="1"/>
    <col min="8" max="8" width="12.25" style="128" customWidth="1"/>
    <col min="9" max="9" width="10.75" style="120" customWidth="1"/>
    <col min="10" max="16384" width="9" style="120"/>
  </cols>
  <sheetData>
    <row r="1" s="122" customFormat="1" ht="48" customHeight="1" spans="1:8">
      <c r="A1" s="129" t="s">
        <v>407</v>
      </c>
      <c r="B1" s="129"/>
      <c r="C1" s="129"/>
      <c r="D1" s="129"/>
      <c r="E1" s="129"/>
      <c r="F1" s="129"/>
      <c r="G1" s="129"/>
      <c r="H1" s="129"/>
    </row>
    <row r="2" ht="15.75" spans="6:8">
      <c r="F2" s="130"/>
      <c r="G2" s="125"/>
      <c r="H2" s="130" t="s">
        <v>1</v>
      </c>
    </row>
    <row r="3" ht="42" customHeight="1" spans="1:8">
      <c r="A3" s="11" t="s">
        <v>2</v>
      </c>
      <c r="B3" s="131" t="s">
        <v>40</v>
      </c>
      <c r="C3" s="131"/>
      <c r="D3" s="131"/>
      <c r="E3" s="131"/>
      <c r="F3" s="131"/>
      <c r="G3" s="132" t="s">
        <v>41</v>
      </c>
      <c r="H3" s="132"/>
    </row>
    <row r="4" s="123" customFormat="1" ht="42" customHeight="1" spans="1:8">
      <c r="A4" s="11"/>
      <c r="B4" s="11" t="s">
        <v>42</v>
      </c>
      <c r="C4" s="11" t="s">
        <v>408</v>
      </c>
      <c r="D4" s="11" t="s">
        <v>409</v>
      </c>
      <c r="E4" s="11" t="s">
        <v>410</v>
      </c>
      <c r="F4" s="11" t="s">
        <v>411</v>
      </c>
      <c r="G4" s="11" t="s">
        <v>42</v>
      </c>
      <c r="H4" s="33" t="s">
        <v>46</v>
      </c>
    </row>
    <row r="5" ht="39.75" customHeight="1" spans="1:11">
      <c r="A5" s="133" t="s">
        <v>412</v>
      </c>
      <c r="B5" s="134"/>
      <c r="C5" s="134">
        <f>SUM(C6:C12)</f>
        <v>0</v>
      </c>
      <c r="D5" s="134">
        <f>SUM(D6:D12)</f>
        <v>0</v>
      </c>
      <c r="E5" s="135"/>
      <c r="F5" s="134"/>
      <c r="G5" s="134"/>
      <c r="H5" s="135"/>
      <c r="J5" s="126"/>
      <c r="K5" s="126"/>
    </row>
    <row r="6" ht="39.75" customHeight="1" spans="1:11">
      <c r="A6" s="136" t="s">
        <v>413</v>
      </c>
      <c r="B6" s="134">
        <v>0</v>
      </c>
      <c r="C6" s="137">
        <v>0</v>
      </c>
      <c r="D6" s="137">
        <v>0</v>
      </c>
      <c r="E6" s="135"/>
      <c r="F6" s="138"/>
      <c r="G6" s="139"/>
      <c r="H6" s="135"/>
      <c r="I6" s="126"/>
      <c r="J6" s="126"/>
      <c r="K6" s="126"/>
    </row>
    <row r="7" ht="39.75" customHeight="1" spans="1:11">
      <c r="A7" s="136" t="s">
        <v>414</v>
      </c>
      <c r="B7" s="140"/>
      <c r="C7" s="137">
        <v>0</v>
      </c>
      <c r="D7" s="137">
        <v>0</v>
      </c>
      <c r="E7" s="135"/>
      <c r="F7" s="138"/>
      <c r="G7" s="139"/>
      <c r="H7" s="138"/>
      <c r="J7" s="126"/>
      <c r="K7" s="126"/>
    </row>
    <row r="8" ht="39.75" customHeight="1" spans="1:11">
      <c r="A8" s="136" t="s">
        <v>415</v>
      </c>
      <c r="B8" s="140"/>
      <c r="C8" s="141">
        <v>0</v>
      </c>
      <c r="D8" s="141">
        <v>0</v>
      </c>
      <c r="E8" s="135"/>
      <c r="F8" s="138"/>
      <c r="G8" s="139"/>
      <c r="H8" s="138"/>
      <c r="J8" s="126"/>
      <c r="K8" s="126"/>
    </row>
    <row r="9" ht="39.75" customHeight="1" spans="1:11">
      <c r="A9" s="136" t="s">
        <v>416</v>
      </c>
      <c r="B9" s="140"/>
      <c r="C9" s="137">
        <v>0</v>
      </c>
      <c r="D9" s="137">
        <v>0</v>
      </c>
      <c r="E9" s="135"/>
      <c r="F9" s="138"/>
      <c r="G9" s="139"/>
      <c r="H9" s="138"/>
      <c r="J9" s="126"/>
      <c r="K9" s="126"/>
    </row>
    <row r="10" ht="39.75" customHeight="1" spans="1:11">
      <c r="A10" s="136" t="s">
        <v>417</v>
      </c>
      <c r="B10" s="140"/>
      <c r="C10" s="137">
        <v>0</v>
      </c>
      <c r="D10" s="137">
        <v>0</v>
      </c>
      <c r="E10" s="135"/>
      <c r="F10" s="138"/>
      <c r="G10" s="139"/>
      <c r="H10" s="138"/>
      <c r="J10" s="126"/>
      <c r="K10" s="126"/>
    </row>
    <row r="11" ht="39.75" customHeight="1" spans="1:11">
      <c r="A11" s="136" t="s">
        <v>418</v>
      </c>
      <c r="B11" s="142"/>
      <c r="C11" s="137">
        <v>0</v>
      </c>
      <c r="D11" s="137">
        <v>0</v>
      </c>
      <c r="E11" s="135"/>
      <c r="F11" s="138"/>
      <c r="G11" s="139"/>
      <c r="H11" s="138"/>
      <c r="J11" s="126"/>
      <c r="K11" s="126"/>
    </row>
    <row r="12" ht="39.75" customHeight="1" spans="1:11">
      <c r="A12" s="136" t="s">
        <v>419</v>
      </c>
      <c r="B12" s="143"/>
      <c r="C12" s="137">
        <v>0</v>
      </c>
      <c r="D12" s="137">
        <v>0</v>
      </c>
      <c r="E12" s="135"/>
      <c r="F12" s="138"/>
      <c r="G12" s="139"/>
      <c r="H12" s="138"/>
      <c r="J12" s="126"/>
      <c r="K12" s="126"/>
    </row>
    <row r="13" ht="39.75" customHeight="1" spans="1:9">
      <c r="A13" s="144" t="s">
        <v>420</v>
      </c>
      <c r="B13" s="145">
        <f>B5</f>
        <v>0</v>
      </c>
      <c r="C13" s="145">
        <f>SUM(C6:C12)</f>
        <v>0</v>
      </c>
      <c r="D13" s="145">
        <f>SUM(D6:D12)</f>
        <v>0</v>
      </c>
      <c r="E13" s="135"/>
      <c r="F13" s="145"/>
      <c r="G13" s="145"/>
      <c r="H13" s="135"/>
      <c r="I13" s="152"/>
    </row>
    <row r="14" ht="39.75" customHeight="1" spans="1:8">
      <c r="A14" s="146" t="s">
        <v>421</v>
      </c>
      <c r="B14" s="134"/>
      <c r="C14" s="134">
        <v>12179</v>
      </c>
      <c r="D14" s="134">
        <v>12179</v>
      </c>
      <c r="E14" s="135">
        <f>D14/C14</f>
        <v>1</v>
      </c>
      <c r="F14" s="147">
        <v>0.234112490869248</v>
      </c>
      <c r="G14" s="139"/>
      <c r="H14" s="138"/>
    </row>
    <row r="15" ht="39.75" customHeight="1" spans="1:8">
      <c r="A15" s="148" t="s">
        <v>422</v>
      </c>
      <c r="B15" s="134"/>
      <c r="C15" s="134">
        <v>2649</v>
      </c>
      <c r="D15" s="134">
        <v>2649</v>
      </c>
      <c r="E15" s="135">
        <f>D15/C15</f>
        <v>1</v>
      </c>
      <c r="F15" s="138"/>
      <c r="G15" s="139"/>
      <c r="H15" s="135"/>
    </row>
    <row r="16" ht="39.75" customHeight="1" spans="1:8">
      <c r="A16" s="149" t="s">
        <v>423</v>
      </c>
      <c r="B16" s="134"/>
      <c r="C16" s="134"/>
      <c r="D16" s="134"/>
      <c r="E16" s="135"/>
      <c r="F16" s="138"/>
      <c r="G16" s="139"/>
      <c r="H16" s="138"/>
    </row>
    <row r="17" s="124" customFormat="1" ht="39.75" customHeight="1" spans="1:9">
      <c r="A17" s="148" t="s">
        <v>424</v>
      </c>
      <c r="B17" s="134"/>
      <c r="C17" s="134"/>
      <c r="D17" s="134"/>
      <c r="E17" s="135"/>
      <c r="F17" s="138"/>
      <c r="G17" s="139"/>
      <c r="H17" s="138"/>
      <c r="I17" s="120"/>
    </row>
    <row r="18" ht="39.75" customHeight="1" spans="1:8">
      <c r="A18" s="148" t="s">
        <v>425</v>
      </c>
      <c r="B18" s="134">
        <f>B13</f>
        <v>0</v>
      </c>
      <c r="C18" s="134">
        <f>C13+C14+C15+C16+C17</f>
        <v>14828</v>
      </c>
      <c r="D18" s="134">
        <f>D13+D14+D15+D16+D17</f>
        <v>14828</v>
      </c>
      <c r="E18" s="135">
        <f>D18/C18</f>
        <v>1</v>
      </c>
      <c r="F18" s="135">
        <v>0.285033255161278</v>
      </c>
      <c r="G18" s="134">
        <f>G13+G15</f>
        <v>0</v>
      </c>
      <c r="H18" s="135">
        <f>G18/D18</f>
        <v>0</v>
      </c>
    </row>
    <row r="19" ht="24.6" customHeight="1" spans="2:2">
      <c r="B19" s="150"/>
    </row>
    <row r="20" ht="24.6" customHeight="1"/>
    <row r="21" ht="24.6" customHeight="1"/>
    <row r="22" ht="24.6" customHeight="1"/>
    <row r="23" ht="24.6" customHeight="1"/>
    <row r="24" ht="24.6" customHeight="1"/>
    <row r="25" ht="24.6" customHeight="1"/>
    <row r="26" ht="24.6" customHeight="1"/>
    <row r="27" ht="24.6" customHeight="1"/>
    <row r="28" ht="15" customHeight="1" spans="2:2">
      <c r="B28" s="151"/>
    </row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</sheetData>
  <mergeCells count="4">
    <mergeCell ref="A1:H1"/>
    <mergeCell ref="B3:F3"/>
    <mergeCell ref="G3:H3"/>
    <mergeCell ref="A3:A4"/>
  </mergeCells>
  <pageMargins left="0.59" right="0.59" top="0.79" bottom="0.79" header="0.59" footer="0.59"/>
  <pageSetup paperSize="9" scale="54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</sheetPr>
  <dimension ref="A1:R26"/>
  <sheetViews>
    <sheetView showGridLines="0" showZeros="0" view="pageBreakPreview" zoomScaleNormal="100" zoomScaleSheetLayoutView="100" topLeftCell="A4" workbookViewId="0">
      <selection activeCell="B6" sqref="B6"/>
    </sheetView>
  </sheetViews>
  <sheetFormatPr defaultColWidth="9" defaultRowHeight="16.5"/>
  <cols>
    <col min="1" max="1" width="59.875" style="41" customWidth="1"/>
    <col min="2" max="2" width="12.625" style="41" customWidth="1"/>
    <col min="3" max="3" width="12.75" style="41" customWidth="1"/>
    <col min="4" max="4" width="11.875" style="41" customWidth="1"/>
    <col min="5" max="6" width="11" style="41" customWidth="1"/>
    <col min="7" max="7" width="14.875" style="42" customWidth="1"/>
    <col min="8" max="8" width="13" style="93" customWidth="1"/>
    <col min="9" max="16" width="9" style="41"/>
    <col min="17" max="17" width="9.75" style="41" customWidth="1"/>
    <col min="18" max="16384" width="9" style="41"/>
  </cols>
  <sheetData>
    <row r="1" s="92" customFormat="1" ht="30" customHeight="1" spans="1:8">
      <c r="A1" s="94" t="s">
        <v>426</v>
      </c>
      <c r="B1" s="94"/>
      <c r="C1" s="94"/>
      <c r="D1" s="94"/>
      <c r="E1" s="94"/>
      <c r="F1" s="94"/>
      <c r="G1" s="94"/>
      <c r="H1" s="94"/>
    </row>
    <row r="2" s="40" customFormat="1" ht="15.75" spans="6:8">
      <c r="F2" s="95"/>
      <c r="H2" s="96" t="s">
        <v>1</v>
      </c>
    </row>
    <row r="3" s="40" customFormat="1" ht="33.75" customHeight="1" spans="1:8">
      <c r="A3" s="97" t="s">
        <v>427</v>
      </c>
      <c r="B3" s="98" t="s">
        <v>3</v>
      </c>
      <c r="C3" s="98"/>
      <c r="D3" s="98"/>
      <c r="E3" s="98"/>
      <c r="F3" s="98"/>
      <c r="G3" s="99" t="s">
        <v>4</v>
      </c>
      <c r="H3" s="99"/>
    </row>
    <row r="4" s="41" customFormat="1" ht="33.75" customHeight="1" spans="1:8">
      <c r="A4" s="97"/>
      <c r="B4" s="97" t="s">
        <v>5</v>
      </c>
      <c r="C4" s="97" t="s">
        <v>6</v>
      </c>
      <c r="D4" s="97" t="s">
        <v>7</v>
      </c>
      <c r="E4" s="97" t="s">
        <v>8</v>
      </c>
      <c r="F4" s="97" t="s">
        <v>9</v>
      </c>
      <c r="G4" s="97" t="s">
        <v>5</v>
      </c>
      <c r="H4" s="100" t="s">
        <v>10</v>
      </c>
    </row>
    <row r="5" ht="29.25" customHeight="1" spans="1:18">
      <c r="A5" s="101" t="s">
        <v>428</v>
      </c>
      <c r="B5" s="102">
        <f>SUM(B6)</f>
        <v>30000</v>
      </c>
      <c r="C5" s="102">
        <f>C6+C14+C17+C20</f>
        <v>14827.705</v>
      </c>
      <c r="D5" s="102">
        <f>D6+D14+D17+D20</f>
        <v>14827.705</v>
      </c>
      <c r="E5" s="103">
        <f t="shared" ref="E5:E7" si="0">D5/C5</f>
        <v>1</v>
      </c>
      <c r="F5" s="103">
        <v>0.300326089158042</v>
      </c>
      <c r="G5" s="102">
        <f>SUM(G6)</f>
        <v>0</v>
      </c>
      <c r="H5" s="103">
        <f t="shared" ref="H5:H7" si="1">G5/D5</f>
        <v>0</v>
      </c>
      <c r="J5" s="118"/>
      <c r="N5" s="119"/>
      <c r="P5" s="120"/>
      <c r="Q5" s="121"/>
      <c r="R5" s="119"/>
    </row>
    <row r="6" ht="29.25" customHeight="1" spans="1:17">
      <c r="A6" s="101" t="s">
        <v>58</v>
      </c>
      <c r="B6" s="102">
        <f>SUM(B7:B9)</f>
        <v>30000</v>
      </c>
      <c r="C6" s="102">
        <f>C7</f>
        <v>3590.61</v>
      </c>
      <c r="D6" s="102">
        <f>D7</f>
        <v>3590.61</v>
      </c>
      <c r="E6" s="103">
        <f t="shared" si="0"/>
        <v>1</v>
      </c>
      <c r="F6" s="103">
        <v>0.175857002938296</v>
      </c>
      <c r="G6" s="102">
        <f>G7</f>
        <v>0</v>
      </c>
      <c r="H6" s="103">
        <f t="shared" si="1"/>
        <v>0</v>
      </c>
      <c r="J6" s="118"/>
      <c r="N6" s="119"/>
      <c r="P6" s="120"/>
      <c r="Q6" s="118"/>
    </row>
    <row r="7" ht="29.25" customHeight="1" spans="1:17">
      <c r="A7" s="101" t="s">
        <v>429</v>
      </c>
      <c r="B7" s="104">
        <v>30000</v>
      </c>
      <c r="C7" s="102">
        <f>C8+C9+C10+C11+C12+C13</f>
        <v>3590.61</v>
      </c>
      <c r="D7" s="102">
        <f>D8+D9+D10+D11+D12+D13</f>
        <v>3590.61</v>
      </c>
      <c r="E7" s="103">
        <f t="shared" si="0"/>
        <v>1</v>
      </c>
      <c r="F7" s="105">
        <v>0.175857002938296</v>
      </c>
      <c r="G7" s="106"/>
      <c r="H7" s="103">
        <f t="shared" si="1"/>
        <v>0</v>
      </c>
      <c r="J7" s="118"/>
      <c r="N7" s="119"/>
      <c r="P7" s="120"/>
      <c r="Q7" s="118"/>
    </row>
    <row r="8" ht="29.25" customHeight="1" spans="1:17">
      <c r="A8" s="101" t="s">
        <v>430</v>
      </c>
      <c r="B8" s="104"/>
      <c r="C8" s="102"/>
      <c r="D8" s="102"/>
      <c r="E8" s="103"/>
      <c r="F8" s="105"/>
      <c r="G8" s="106"/>
      <c r="H8" s="107"/>
      <c r="J8" s="118"/>
      <c r="M8" s="41">
        <v>0</v>
      </c>
      <c r="N8" s="119"/>
      <c r="P8" s="120"/>
      <c r="Q8" s="118"/>
    </row>
    <row r="9" ht="29.25" customHeight="1" spans="1:17">
      <c r="A9" s="101" t="s">
        <v>431</v>
      </c>
      <c r="B9" s="102"/>
      <c r="C9" s="102"/>
      <c r="D9" s="102"/>
      <c r="E9" s="103"/>
      <c r="F9" s="105"/>
      <c r="G9" s="106"/>
      <c r="H9" s="107"/>
      <c r="J9" s="118"/>
      <c r="N9" s="119"/>
      <c r="P9" s="120"/>
      <c r="Q9" s="118"/>
    </row>
    <row r="10" ht="29.25" customHeight="1" spans="1:17">
      <c r="A10" s="101" t="s">
        <v>432</v>
      </c>
      <c r="B10" s="102"/>
      <c r="C10" s="102">
        <v>3510</v>
      </c>
      <c r="D10" s="102">
        <v>3510</v>
      </c>
      <c r="E10" s="103">
        <f t="shared" ref="E8:E24" si="2">D10/C10</f>
        <v>1</v>
      </c>
      <c r="F10" s="105"/>
      <c r="G10" s="106"/>
      <c r="H10" s="107"/>
      <c r="J10" s="118"/>
      <c r="N10" s="119"/>
      <c r="P10" s="120"/>
      <c r="Q10" s="118"/>
    </row>
    <row r="11" ht="29.25" customHeight="1" spans="1:17">
      <c r="A11" s="101" t="s">
        <v>433</v>
      </c>
      <c r="B11" s="102"/>
      <c r="C11" s="102">
        <v>80.61</v>
      </c>
      <c r="D11" s="102">
        <v>80.61</v>
      </c>
      <c r="E11" s="103">
        <f t="shared" si="2"/>
        <v>1</v>
      </c>
      <c r="F11" s="105"/>
      <c r="G11" s="106"/>
      <c r="H11" s="107"/>
      <c r="J11" s="118"/>
      <c r="N11" s="119"/>
      <c r="P11" s="120"/>
      <c r="Q11" s="118"/>
    </row>
    <row r="12" ht="29.25" customHeight="1" spans="1:17">
      <c r="A12" s="101" t="s">
        <v>61</v>
      </c>
      <c r="B12" s="102"/>
      <c r="C12" s="102"/>
      <c r="D12" s="102"/>
      <c r="E12" s="103"/>
      <c r="F12" s="105"/>
      <c r="G12" s="106"/>
      <c r="H12" s="107"/>
      <c r="J12" s="118"/>
      <c r="N12" s="119"/>
      <c r="P12" s="120"/>
      <c r="Q12" s="118"/>
    </row>
    <row r="13" ht="29.25" customHeight="1" spans="1:17">
      <c r="A13" s="101" t="s">
        <v>434</v>
      </c>
      <c r="B13" s="102"/>
      <c r="C13" s="102"/>
      <c r="D13" s="102"/>
      <c r="E13" s="103"/>
      <c r="F13" s="105"/>
      <c r="G13" s="106"/>
      <c r="H13" s="107"/>
      <c r="J13" s="118"/>
      <c r="N13" s="119"/>
      <c r="P13" s="120"/>
      <c r="Q13" s="118"/>
    </row>
    <row r="14" ht="29.25" customHeight="1" spans="1:17">
      <c r="A14" s="101" t="s">
        <v>69</v>
      </c>
      <c r="B14" s="102"/>
      <c r="C14" s="102">
        <f>C15+C16</f>
        <v>8886.775</v>
      </c>
      <c r="D14" s="102">
        <f>D15+D16</f>
        <v>8886.775</v>
      </c>
      <c r="E14" s="103">
        <f t="shared" si="2"/>
        <v>1</v>
      </c>
      <c r="F14" s="105">
        <v>0.328989745678007</v>
      </c>
      <c r="G14" s="106"/>
      <c r="H14" s="107"/>
      <c r="J14" s="118"/>
      <c r="N14" s="119"/>
      <c r="P14" s="120"/>
      <c r="Q14" s="118"/>
    </row>
    <row r="15" ht="29.25" customHeight="1" spans="1:17">
      <c r="A15" s="108" t="s">
        <v>435</v>
      </c>
      <c r="B15" s="109"/>
      <c r="C15" s="109">
        <v>8882</v>
      </c>
      <c r="D15" s="109">
        <v>8882</v>
      </c>
      <c r="E15" s="103">
        <f t="shared" si="2"/>
        <v>1</v>
      </c>
      <c r="F15" s="105">
        <v>0.328962962962963</v>
      </c>
      <c r="G15" s="106"/>
      <c r="H15" s="107"/>
      <c r="J15" s="118"/>
      <c r="N15" s="119"/>
      <c r="P15" s="120"/>
      <c r="Q15" s="118"/>
    </row>
    <row r="16" ht="29.25" customHeight="1" spans="1:17">
      <c r="A16" s="108" t="s">
        <v>294</v>
      </c>
      <c r="B16" s="109"/>
      <c r="C16" s="109">
        <v>4.775</v>
      </c>
      <c r="D16" s="109">
        <v>4.775</v>
      </c>
      <c r="E16" s="103">
        <f t="shared" si="2"/>
        <v>1</v>
      </c>
      <c r="F16" s="105">
        <v>0.384615384615385</v>
      </c>
      <c r="G16" s="106"/>
      <c r="H16" s="107"/>
      <c r="J16" s="118"/>
      <c r="N16" s="119"/>
      <c r="P16" s="120"/>
      <c r="Q16" s="118"/>
    </row>
    <row r="17" ht="29.25" customHeight="1" spans="1:17">
      <c r="A17" s="108" t="s">
        <v>70</v>
      </c>
      <c r="B17" s="109"/>
      <c r="C17" s="109">
        <f>C18+C19</f>
        <v>2350.32</v>
      </c>
      <c r="D17" s="109">
        <f>D18+D19</f>
        <v>2350.32</v>
      </c>
      <c r="E17" s="103">
        <f t="shared" si="2"/>
        <v>1</v>
      </c>
      <c r="F17" s="105">
        <v>1.21134020618557</v>
      </c>
      <c r="G17" s="106"/>
      <c r="H17" s="107"/>
      <c r="J17" s="118"/>
      <c r="N17" s="119"/>
      <c r="P17" s="120"/>
      <c r="Q17" s="118"/>
    </row>
    <row r="18" s="1" customFormat="1" ht="29.25" customHeight="1" spans="1:17">
      <c r="A18" s="108" t="s">
        <v>436</v>
      </c>
      <c r="B18" s="109"/>
      <c r="C18" s="109">
        <v>1588.32</v>
      </c>
      <c r="D18" s="109">
        <v>1588.32</v>
      </c>
      <c r="E18" s="103">
        <f t="shared" si="2"/>
        <v>1</v>
      </c>
      <c r="F18" s="105"/>
      <c r="G18" s="110"/>
      <c r="H18" s="107"/>
      <c r="J18" s="118"/>
      <c r="N18" s="119"/>
      <c r="P18" s="120"/>
      <c r="Q18" s="118"/>
    </row>
    <row r="19" s="1" customFormat="1" ht="29.25" customHeight="1" spans="1:17">
      <c r="A19" s="108" t="s">
        <v>301</v>
      </c>
      <c r="B19" s="109"/>
      <c r="C19" s="109">
        <v>762</v>
      </c>
      <c r="D19" s="109">
        <v>762</v>
      </c>
      <c r="E19" s="103">
        <f t="shared" si="2"/>
        <v>1</v>
      </c>
      <c r="F19" s="105"/>
      <c r="G19" s="110"/>
      <c r="H19" s="107"/>
      <c r="J19" s="118"/>
      <c r="N19" s="119"/>
      <c r="P19" s="120"/>
      <c r="Q19" s="118"/>
    </row>
    <row r="20" s="41" customFormat="1" ht="29.25" customHeight="1" spans="1:17">
      <c r="A20" s="111" t="s">
        <v>437</v>
      </c>
      <c r="B20" s="112"/>
      <c r="C20" s="112"/>
      <c r="D20" s="112"/>
      <c r="E20" s="103"/>
      <c r="F20" s="105"/>
      <c r="G20" s="113"/>
      <c r="H20" s="107"/>
      <c r="J20" s="118"/>
      <c r="N20" s="119"/>
      <c r="P20" s="120"/>
      <c r="Q20" s="118"/>
    </row>
    <row r="21" s="41" customFormat="1" ht="29.25" customHeight="1" spans="1:17">
      <c r="A21" s="114" t="s">
        <v>438</v>
      </c>
      <c r="B21" s="115">
        <f>基金收入!B18</f>
        <v>0</v>
      </c>
      <c r="C21" s="115">
        <f>基金收入!C18</f>
        <v>14828</v>
      </c>
      <c r="D21" s="115">
        <f>基金收入!D18</f>
        <v>14828</v>
      </c>
      <c r="E21" s="103">
        <f t="shared" si="2"/>
        <v>1</v>
      </c>
      <c r="F21" s="116">
        <f>基金收入!F18</f>
        <v>0.285033255161278</v>
      </c>
      <c r="G21" s="115">
        <f>基金收入!G18</f>
        <v>0</v>
      </c>
      <c r="H21" s="103">
        <f>G21/D21</f>
        <v>0</v>
      </c>
      <c r="J21" s="118"/>
      <c r="N21" s="119"/>
      <c r="P21" s="120"/>
      <c r="Q21" s="118"/>
    </row>
    <row r="22" ht="29.25" customHeight="1" spans="1:17">
      <c r="A22" s="101" t="s">
        <v>439</v>
      </c>
      <c r="B22" s="102"/>
      <c r="C22" s="102">
        <f>C5</f>
        <v>14827.705</v>
      </c>
      <c r="D22" s="102">
        <f>D5</f>
        <v>14827.705</v>
      </c>
      <c r="E22" s="103">
        <f t="shared" si="2"/>
        <v>1</v>
      </c>
      <c r="F22" s="103">
        <v>0.300326089158042</v>
      </c>
      <c r="G22" s="102"/>
      <c r="H22" s="102"/>
      <c r="J22" s="118"/>
      <c r="N22" s="119"/>
      <c r="P22" s="120"/>
      <c r="Q22" s="118"/>
    </row>
    <row r="23" ht="29.25" customHeight="1" spans="1:17">
      <c r="A23" s="101" t="s">
        <v>440</v>
      </c>
      <c r="B23" s="102"/>
      <c r="C23" s="102"/>
      <c r="D23" s="102"/>
      <c r="E23" s="103"/>
      <c r="F23" s="103"/>
      <c r="G23" s="102"/>
      <c r="H23" s="102"/>
      <c r="J23" s="118"/>
      <c r="N23" s="119"/>
      <c r="P23" s="120"/>
      <c r="Q23" s="118"/>
    </row>
    <row r="24" ht="29.25" customHeight="1" spans="1:17">
      <c r="A24" s="101" t="s">
        <v>441</v>
      </c>
      <c r="B24" s="102">
        <f>B21-B7</f>
        <v>-30000</v>
      </c>
      <c r="C24" s="102">
        <f>C21-C22</f>
        <v>0.295000000000073</v>
      </c>
      <c r="D24" s="102">
        <f>D21-D22</f>
        <v>0.295000000000073</v>
      </c>
      <c r="E24" s="103">
        <f>D24/C24</f>
        <v>1</v>
      </c>
      <c r="F24" s="103"/>
      <c r="G24" s="102">
        <f>G21-G7</f>
        <v>0</v>
      </c>
      <c r="H24" s="103">
        <f>G24/D24</f>
        <v>0</v>
      </c>
      <c r="J24" s="118"/>
      <c r="N24" s="119"/>
      <c r="P24" s="120"/>
      <c r="Q24" s="118"/>
    </row>
    <row r="25" ht="29.25" customHeight="1" spans="1:17">
      <c r="A25" s="49" t="s">
        <v>442</v>
      </c>
      <c r="B25" s="102"/>
      <c r="C25" s="102"/>
      <c r="D25" s="102"/>
      <c r="E25" s="103"/>
      <c r="F25" s="105"/>
      <c r="G25" s="106"/>
      <c r="H25" s="107"/>
      <c r="J25" s="118"/>
      <c r="N25" s="119"/>
      <c r="P25" s="120"/>
      <c r="Q25" s="118"/>
    </row>
    <row r="26" spans="8:8">
      <c r="H26" s="117"/>
    </row>
  </sheetData>
  <mergeCells count="4">
    <mergeCell ref="A1:H1"/>
    <mergeCell ref="B3:F3"/>
    <mergeCell ref="G3:H3"/>
    <mergeCell ref="A3:A4"/>
  </mergeCells>
  <pageMargins left="0.59" right="0.59" top="0.79" bottom="0.79" header="0.59" footer="0.59"/>
  <pageSetup paperSize="9" scale="80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"/>
    <pageSetUpPr fitToPage="1"/>
  </sheetPr>
  <dimension ref="A1:C232"/>
  <sheetViews>
    <sheetView showGridLines="0" showZeros="0" view="pageBreakPreview" zoomScale="85" zoomScaleNormal="100" zoomScaleSheetLayoutView="85" workbookViewId="0">
      <pane ySplit="3" topLeftCell="A4" activePane="bottomLeft" state="frozen"/>
      <selection/>
      <selection pane="bottomLeft" activeCell="C87" sqref="C87"/>
    </sheetView>
  </sheetViews>
  <sheetFormatPr defaultColWidth="9" defaultRowHeight="15.75" outlineLevelCol="2"/>
  <cols>
    <col min="1" max="1" width="56.125" style="70" customWidth="1"/>
    <col min="2" max="2" width="31" style="71" customWidth="1"/>
    <col min="3" max="3" width="29.5" style="72" customWidth="1"/>
    <col min="4" max="16384" width="9" style="70"/>
  </cols>
  <sheetData>
    <row r="1" ht="48" customHeight="1" spans="1:3">
      <c r="A1" s="73" t="s">
        <v>443</v>
      </c>
      <c r="B1" s="73"/>
      <c r="C1" s="73"/>
    </row>
    <row r="2" ht="25.5" customHeight="1" spans="1:3">
      <c r="A2" s="40"/>
      <c r="B2" s="74"/>
      <c r="C2" s="72" t="s">
        <v>444</v>
      </c>
    </row>
    <row r="3" ht="37.5" customHeight="1" spans="1:3">
      <c r="A3" s="11" t="s">
        <v>2</v>
      </c>
      <c r="B3" s="66" t="s">
        <v>445</v>
      </c>
      <c r="C3" s="75" t="s">
        <v>446</v>
      </c>
    </row>
    <row r="4" ht="31.5" customHeight="1" spans="1:3">
      <c r="A4" s="49" t="s">
        <v>447</v>
      </c>
      <c r="B4" s="76">
        <f>B5+B21+B27+B30</f>
        <v>14827.61</v>
      </c>
      <c r="C4" s="77"/>
    </row>
    <row r="5" ht="31.5" customHeight="1" spans="1:3">
      <c r="A5" s="78" t="s">
        <v>448</v>
      </c>
      <c r="B5" s="76">
        <f>B6+B13+B16+B18+B17</f>
        <v>3590.61</v>
      </c>
      <c r="C5" s="79"/>
    </row>
    <row r="6" ht="31.5" customHeight="1" spans="1:3">
      <c r="A6" s="80" t="s">
        <v>449</v>
      </c>
      <c r="B6" s="76">
        <f>B7+B8+B9+B10+B11+B12</f>
        <v>3590.61</v>
      </c>
      <c r="C6" s="79"/>
    </row>
    <row r="7" ht="31.5" customHeight="1" spans="1:3">
      <c r="A7" s="81" t="s">
        <v>450</v>
      </c>
      <c r="B7" s="76"/>
      <c r="C7" s="82"/>
    </row>
    <row r="8" ht="39.75" customHeight="1" spans="1:3">
      <c r="A8" s="81" t="s">
        <v>451</v>
      </c>
      <c r="B8" s="76"/>
      <c r="C8" s="79"/>
    </row>
    <row r="9" ht="31.5" customHeight="1" spans="1:3">
      <c r="A9" s="83" t="s">
        <v>452</v>
      </c>
      <c r="B9" s="76">
        <v>3510</v>
      </c>
      <c r="C9" s="79"/>
    </row>
    <row r="10" ht="31.5" customHeight="1" spans="1:3">
      <c r="A10" s="81" t="s">
        <v>453</v>
      </c>
      <c r="B10" s="84"/>
      <c r="C10" s="79"/>
    </row>
    <row r="11" ht="31.5" customHeight="1" spans="1:3">
      <c r="A11" s="83" t="s">
        <v>454</v>
      </c>
      <c r="B11" s="84">
        <v>80.61</v>
      </c>
      <c r="C11" s="79"/>
    </row>
    <row r="12" ht="31.5" customHeight="1" spans="1:3">
      <c r="A12" s="81" t="s">
        <v>455</v>
      </c>
      <c r="B12" s="84"/>
      <c r="C12" s="79"/>
    </row>
    <row r="13" ht="31.5" customHeight="1" spans="1:3">
      <c r="A13" s="80" t="s">
        <v>456</v>
      </c>
      <c r="B13" s="85">
        <f>B14+B15</f>
        <v>0</v>
      </c>
      <c r="C13" s="82"/>
    </row>
    <row r="14" ht="31.5" customHeight="1" spans="1:3">
      <c r="A14" s="81" t="s">
        <v>450</v>
      </c>
      <c r="B14" s="85"/>
      <c r="C14" s="82"/>
    </row>
    <row r="15" ht="31.5" customHeight="1" spans="1:3">
      <c r="A15" s="80" t="s">
        <v>457</v>
      </c>
      <c r="B15" s="85"/>
      <c r="C15" s="82"/>
    </row>
    <row r="16" ht="31.5" customHeight="1" spans="1:3">
      <c r="A16" s="80" t="s">
        <v>458</v>
      </c>
      <c r="B16" s="84"/>
      <c r="C16" s="79"/>
    </row>
    <row r="17" ht="31.5" customHeight="1" spans="1:3">
      <c r="A17" s="86" t="s">
        <v>61</v>
      </c>
      <c r="B17" s="85"/>
      <c r="C17" s="82"/>
    </row>
    <row r="18" ht="31.5" customHeight="1" spans="1:3">
      <c r="A18" s="80" t="s">
        <v>459</v>
      </c>
      <c r="B18" s="85">
        <f>B19+B20</f>
        <v>0</v>
      </c>
      <c r="C18" s="82"/>
    </row>
    <row r="19" ht="31.5" customHeight="1" spans="1:3">
      <c r="A19" s="81" t="s">
        <v>460</v>
      </c>
      <c r="B19" s="85"/>
      <c r="C19" s="82"/>
    </row>
    <row r="20" ht="31.5" customHeight="1" spans="1:3">
      <c r="A20" s="81" t="s">
        <v>461</v>
      </c>
      <c r="B20" s="85"/>
      <c r="C20" s="82"/>
    </row>
    <row r="21" ht="31.5" customHeight="1" spans="1:3">
      <c r="A21" s="78" t="s">
        <v>462</v>
      </c>
      <c r="B21" s="85">
        <f>B22+B26</f>
        <v>8887</v>
      </c>
      <c r="C21" s="82"/>
    </row>
    <row r="22" ht="31.5" customHeight="1" spans="1:3">
      <c r="A22" s="80" t="s">
        <v>463</v>
      </c>
      <c r="B22" s="84">
        <f>B23+B24+B25</f>
        <v>5</v>
      </c>
      <c r="C22" s="82"/>
    </row>
    <row r="23" ht="31.5" customHeight="1" spans="1:3">
      <c r="A23" s="81" t="s">
        <v>464</v>
      </c>
      <c r="B23" s="84">
        <v>5</v>
      </c>
      <c r="C23" s="82"/>
    </row>
    <row r="24" ht="31.5" customHeight="1" spans="1:3">
      <c r="A24" s="81" t="s">
        <v>465</v>
      </c>
      <c r="B24" s="84"/>
      <c r="C24" s="79"/>
    </row>
    <row r="25" ht="31.5" customHeight="1" spans="1:3">
      <c r="A25" s="83" t="s">
        <v>466</v>
      </c>
      <c r="B25" s="84"/>
      <c r="C25" s="79"/>
    </row>
    <row r="26" s="69" customFormat="1" ht="31.5" customHeight="1" spans="1:3">
      <c r="A26" s="83" t="s">
        <v>435</v>
      </c>
      <c r="B26" s="84">
        <v>8882</v>
      </c>
      <c r="C26" s="87"/>
    </row>
    <row r="27" ht="31.5" customHeight="1" spans="1:3">
      <c r="A27" s="86" t="s">
        <v>70</v>
      </c>
      <c r="B27" s="85">
        <f>B28+B29</f>
        <v>2350</v>
      </c>
      <c r="C27" s="82"/>
    </row>
    <row r="28" s="69" customFormat="1" ht="31.5" customHeight="1" spans="1:3">
      <c r="A28" s="80" t="s">
        <v>301</v>
      </c>
      <c r="B28" s="85">
        <v>762</v>
      </c>
      <c r="C28" s="88"/>
    </row>
    <row r="29" s="69" customFormat="1" ht="31.5" customHeight="1" spans="1:3">
      <c r="A29" s="80" t="s">
        <v>436</v>
      </c>
      <c r="B29" s="85">
        <v>1588</v>
      </c>
      <c r="C29" s="88"/>
    </row>
    <row r="30" ht="31.5" customHeight="1" spans="1:3">
      <c r="A30" s="89" t="s">
        <v>467</v>
      </c>
      <c r="B30" s="85"/>
      <c r="C30" s="82"/>
    </row>
    <row r="31" ht="31.5" customHeight="1" spans="1:3">
      <c r="A31" s="90" t="s">
        <v>468</v>
      </c>
      <c r="B31" s="85"/>
      <c r="C31" s="82"/>
    </row>
    <row r="32" ht="31.5" customHeight="1" spans="2:2">
      <c r="B32" s="91"/>
    </row>
    <row r="33" ht="31.5" customHeight="1" spans="2:2">
      <c r="B33" s="91"/>
    </row>
    <row r="34" ht="31.5" customHeight="1" spans="2:2">
      <c r="B34" s="91"/>
    </row>
    <row r="35" ht="31.5" customHeight="1" spans="2:2">
      <c r="B35" s="91"/>
    </row>
    <row r="36" ht="31.5" customHeight="1" spans="2:2">
      <c r="B36" s="91"/>
    </row>
    <row r="37" ht="31.5" customHeight="1" spans="2:2">
      <c r="B37" s="91"/>
    </row>
    <row r="38" ht="31.5" customHeight="1" spans="2:2">
      <c r="B38" s="91"/>
    </row>
    <row r="39" ht="31.5" customHeight="1" spans="2:2">
      <c r="B39" s="91"/>
    </row>
    <row r="192" spans="2:2">
      <c r="B192" s="91"/>
    </row>
    <row r="193" spans="2:2">
      <c r="B193" s="91"/>
    </row>
    <row r="194" spans="2:2">
      <c r="B194" s="91"/>
    </row>
    <row r="195" spans="2:2">
      <c r="B195" s="91"/>
    </row>
    <row r="196" spans="2:2">
      <c r="B196" s="91"/>
    </row>
    <row r="197" spans="2:2">
      <c r="B197" s="91"/>
    </row>
    <row r="198" spans="2:2">
      <c r="B198" s="91"/>
    </row>
    <row r="199" spans="2:2">
      <c r="B199" s="91"/>
    </row>
    <row r="200" spans="2:2">
      <c r="B200" s="91"/>
    </row>
    <row r="201" spans="2:2">
      <c r="B201" s="91"/>
    </row>
    <row r="202" spans="2:2">
      <c r="B202" s="91"/>
    </row>
    <row r="203" spans="2:2">
      <c r="B203" s="91"/>
    </row>
    <row r="204" spans="2:2">
      <c r="B204" s="91"/>
    </row>
    <row r="205" spans="2:2">
      <c r="B205" s="91"/>
    </row>
    <row r="206" spans="2:2">
      <c r="B206" s="91"/>
    </row>
    <row r="207" spans="2:2">
      <c r="B207" s="91"/>
    </row>
    <row r="208" spans="2:2">
      <c r="B208" s="91"/>
    </row>
    <row r="209" spans="2:2">
      <c r="B209" s="91"/>
    </row>
    <row r="210" spans="2:2">
      <c r="B210" s="91"/>
    </row>
    <row r="211" spans="2:2">
      <c r="B211" s="91"/>
    </row>
    <row r="212" spans="2:2">
      <c r="B212" s="91"/>
    </row>
    <row r="213" spans="2:2">
      <c r="B213" s="91"/>
    </row>
    <row r="214" spans="2:2">
      <c r="B214" s="91"/>
    </row>
    <row r="215" spans="2:2">
      <c r="B215" s="91"/>
    </row>
    <row r="216" spans="2:2">
      <c r="B216" s="91"/>
    </row>
    <row r="217" spans="2:2">
      <c r="B217" s="91"/>
    </row>
    <row r="218" spans="2:2">
      <c r="B218" s="91"/>
    </row>
    <row r="219" spans="2:2">
      <c r="B219" s="91"/>
    </row>
    <row r="220" spans="2:2">
      <c r="B220" s="91"/>
    </row>
    <row r="221" spans="2:2">
      <c r="B221" s="91"/>
    </row>
    <row r="222" spans="2:2">
      <c r="B222" s="91"/>
    </row>
    <row r="223" spans="2:2">
      <c r="B223" s="91"/>
    </row>
    <row r="224" spans="2:2">
      <c r="B224" s="91"/>
    </row>
    <row r="225" spans="2:2">
      <c r="B225" s="91"/>
    </row>
    <row r="226" spans="2:2">
      <c r="B226" s="91"/>
    </row>
    <row r="227" spans="2:2">
      <c r="B227" s="91"/>
    </row>
    <row r="228" spans="2:2">
      <c r="B228" s="91"/>
    </row>
    <row r="229" spans="2:2">
      <c r="B229" s="91"/>
    </row>
    <row r="230" spans="2:2">
      <c r="B230" s="91"/>
    </row>
    <row r="231" spans="2:2">
      <c r="B231" s="91"/>
    </row>
    <row r="232" spans="2:2">
      <c r="B232" s="91"/>
    </row>
  </sheetData>
  <mergeCells count="1">
    <mergeCell ref="A1:C1"/>
  </mergeCells>
  <pageMargins left="0.59" right="0.59" top="0.79" bottom="0.79" header="0.59" footer="0.59"/>
  <pageSetup paperSize="9" scale="63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BCJVAVU</vt:lpstr>
      <vt:lpstr>0000000</vt:lpstr>
      <vt:lpstr>一般公共预算收入</vt:lpstr>
      <vt:lpstr>一般公共预算支出</vt:lpstr>
      <vt:lpstr>功能明细</vt:lpstr>
      <vt:lpstr>经济明细</vt:lpstr>
      <vt:lpstr>基金收入</vt:lpstr>
      <vt:lpstr>基金支出</vt:lpstr>
      <vt:lpstr>基金支出明细</vt:lpstr>
      <vt:lpstr>社会保险基金收入</vt:lpstr>
      <vt:lpstr>社会保险基金支出</vt:lpstr>
      <vt:lpstr>国有资本经营预算收入 </vt:lpstr>
      <vt:lpstr>国有资本经营预算支出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2025-09-04T01:23:00Z</dcterms:created>
  <dcterms:modified xsi:type="dcterms:W3CDTF">2025-09-11T09:24:11Z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EA84A4956C424A998230FFC110ABB485_13</vt:lpwstr>
  </property>
</Properties>
</file>